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6210" windowHeight="4140" activeTab="0"/>
  </bookViews>
  <sheets>
    <sheet name="Summary" sheetId="1" r:id="rId1"/>
    <sheet name="Exam1" sheetId="2" r:id="rId2"/>
    <sheet name="Exam2" sheetId="3" r:id="rId3"/>
    <sheet name="Exam3" sheetId="4" r:id="rId4"/>
    <sheet name="Exam4" sheetId="5" r:id="rId5"/>
    <sheet name="Scores" sheetId="6" r:id="rId6"/>
    <sheet name="ChartData" sheetId="7" r:id="rId7"/>
  </sheets>
  <definedNames/>
  <calcPr fullCalcOnLoad="1"/>
</workbook>
</file>

<file path=xl/sharedStrings.xml><?xml version="1.0" encoding="utf-8"?>
<sst xmlns="http://schemas.openxmlformats.org/spreadsheetml/2006/main" count="1010" uniqueCount="72">
  <si>
    <t>SID</t>
  </si>
  <si>
    <t>Exam 1 %</t>
  </si>
  <si>
    <t>Exam 1 Raw</t>
  </si>
  <si>
    <t>Question</t>
  </si>
  <si>
    <t>Correct Answer</t>
  </si>
  <si>
    <t>Your Answer</t>
  </si>
  <si>
    <t>Is Correct?</t>
  </si>
  <si>
    <t>B</t>
  </si>
  <si>
    <t>C</t>
  </si>
  <si>
    <t>D</t>
  </si>
  <si>
    <t>E</t>
  </si>
  <si>
    <t>A</t>
  </si>
  <si>
    <t>Statistic</t>
  </si>
  <si>
    <t>Value</t>
  </si>
  <si>
    <t>Possible</t>
  </si>
  <si>
    <t>Score</t>
  </si>
  <si>
    <t>Percent</t>
  </si>
  <si>
    <t>Answer</t>
  </si>
  <si>
    <t>Frequency</t>
  </si>
  <si>
    <t>Number</t>
  </si>
  <si>
    <t>Average</t>
  </si>
  <si>
    <t>Std Dev</t>
  </si>
  <si>
    <t>Min</t>
  </si>
  <si>
    <t>Max</t>
  </si>
  <si>
    <t>Count</t>
  </si>
  <si>
    <t>Rank</t>
  </si>
  <si>
    <t>Percentile</t>
  </si>
  <si>
    <t>Normalized</t>
  </si>
  <si>
    <t>Your Score</t>
  </si>
  <si>
    <t>&lt;&lt; Enter Student ID</t>
  </si>
  <si>
    <t>Exam 2 Raw</t>
  </si>
  <si>
    <t>Exam 2 %</t>
  </si>
  <si>
    <t>Exam 3 Raw</t>
  </si>
  <si>
    <t>Exam 3 %</t>
  </si>
  <si>
    <t>Exam 4 Raw</t>
  </si>
  <si>
    <t>Exam 4 %</t>
  </si>
  <si>
    <t>Final Raw</t>
  </si>
  <si>
    <t>Final %</t>
  </si>
  <si>
    <t>Weight</t>
  </si>
  <si>
    <t>Completed</t>
  </si>
  <si>
    <t>Total % So Far</t>
  </si>
  <si>
    <t>Thresholds</t>
  </si>
  <si>
    <t>Pass</t>
  </si>
  <si>
    <t>Honor</t>
  </si>
  <si>
    <t>Total Weight</t>
  </si>
  <si>
    <t>Pending</t>
  </si>
  <si>
    <t>Average Scores needed to</t>
  </si>
  <si>
    <t>Chart Key</t>
  </si>
  <si>
    <t>Black Lines</t>
  </si>
  <si>
    <t>Thick Black</t>
  </si>
  <si>
    <t>Blue</t>
  </si>
  <si>
    <t>Red</t>
  </si>
  <si>
    <t>Green</t>
  </si>
  <si>
    <t>Successive standard deviations</t>
  </si>
  <si>
    <t>Honors Threshold</t>
  </si>
  <si>
    <t>Pass Threshold</t>
  </si>
  <si>
    <t>Scaled Possible</t>
  </si>
  <si>
    <t>Scaled %</t>
  </si>
  <si>
    <t xml:space="preserve">Assumes 15% get Honors and that the final distribution </t>
  </si>
  <si>
    <t>A or E</t>
  </si>
  <si>
    <t>B, C or E</t>
  </si>
  <si>
    <t>Class highest score was 105, so all scores are scaled as if that was 100%</t>
  </si>
  <si>
    <t>?</t>
  </si>
  <si>
    <t>Rekeyed from B</t>
  </si>
  <si>
    <t>Eliminated</t>
  </si>
  <si>
    <t>A or D</t>
  </si>
  <si>
    <t>Class highest score was 113, so all scores are scaled as if that was 100%</t>
  </si>
  <si>
    <t xml:space="preserve">   will be comparable to that so far (85th percentile = 91.0%)</t>
  </si>
  <si>
    <t>x</t>
  </si>
  <si>
    <t>x?BD</t>
  </si>
  <si>
    <t>Class highest score was 89, so all scores are scaled as if that was 100%</t>
  </si>
  <si>
    <t>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</si>
</sst>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0"/>
      <color indexed="11"/>
      <name val="Arial"/>
      <family val="2"/>
    </font>
    <font>
      <b/>
      <sz val="10.75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wrapText="1"/>
    </xf>
    <xf numFmtId="0" fontId="0" fillId="3" borderId="0" xfId="0" applyFill="1" applyAlignment="1">
      <alignment/>
    </xf>
    <xf numFmtId="164" fontId="0" fillId="0" borderId="0" xfId="0" applyNumberFormat="1" applyAlignment="1">
      <alignment horizontal="right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165" fontId="0" fillId="0" borderId="0" xfId="0" applyNumberFormat="1" applyAlignment="1">
      <alignment/>
    </xf>
    <xf numFmtId="0" fontId="0" fillId="3" borderId="0" xfId="0" applyFill="1" applyAlignment="1">
      <alignment horizontal="left"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4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164" fontId="8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2" borderId="0" xfId="0" applyNumberFormat="1" applyFont="1" applyFill="1" applyAlignment="1">
      <alignment wrapText="1"/>
    </xf>
    <xf numFmtId="164" fontId="7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5" borderId="4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5" borderId="4" xfId="0" applyFill="1" applyBorder="1" applyAlignment="1">
      <alignment/>
    </xf>
    <xf numFmtId="0" fontId="4" fillId="5" borderId="7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7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735"/>
          <c:w val="0.9785"/>
          <c:h val="0.8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ChartData!$O$1</c:f>
              <c:strCache>
                <c:ptCount val="1"/>
                <c:pt idx="0">
                  <c:v>Count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xVal>
            <c:numRef>
              <c:f>ChartData!$N$2:$N$94</c:f>
              <c:numCache>
                <c:ptCount val="93"/>
                <c:pt idx="0">
                  <c:v>63</c:v>
                </c:pt>
                <c:pt idx="1">
                  <c:v>64</c:v>
                </c:pt>
                <c:pt idx="2">
                  <c:v>65</c:v>
                </c:pt>
                <c:pt idx="3">
                  <c:v>66</c:v>
                </c:pt>
                <c:pt idx="4">
                  <c:v>67</c:v>
                </c:pt>
                <c:pt idx="5">
                  <c:v>68</c:v>
                </c:pt>
                <c:pt idx="6">
                  <c:v>69</c:v>
                </c:pt>
                <c:pt idx="7">
                  <c:v>70</c:v>
                </c:pt>
                <c:pt idx="8">
                  <c:v>71</c:v>
                </c:pt>
                <c:pt idx="9">
                  <c:v>72</c:v>
                </c:pt>
                <c:pt idx="10">
                  <c:v>73</c:v>
                </c:pt>
                <c:pt idx="11">
                  <c:v>74</c:v>
                </c:pt>
                <c:pt idx="12">
                  <c:v>75</c:v>
                </c:pt>
                <c:pt idx="13">
                  <c:v>76</c:v>
                </c:pt>
                <c:pt idx="14">
                  <c:v>77</c:v>
                </c:pt>
                <c:pt idx="15">
                  <c:v>78</c:v>
                </c:pt>
                <c:pt idx="16">
                  <c:v>79</c:v>
                </c:pt>
                <c:pt idx="17">
                  <c:v>80</c:v>
                </c:pt>
                <c:pt idx="18">
                  <c:v>81</c:v>
                </c:pt>
                <c:pt idx="19">
                  <c:v>82</c:v>
                </c:pt>
                <c:pt idx="20">
                  <c:v>83</c:v>
                </c:pt>
                <c:pt idx="21">
                  <c:v>84</c:v>
                </c:pt>
                <c:pt idx="22">
                  <c:v>85</c:v>
                </c:pt>
                <c:pt idx="23">
                  <c:v>86</c:v>
                </c:pt>
                <c:pt idx="24">
                  <c:v>87</c:v>
                </c:pt>
                <c:pt idx="25">
                  <c:v>88</c:v>
                </c:pt>
                <c:pt idx="26">
                  <c:v>89</c:v>
                </c:pt>
                <c:pt idx="27">
                  <c:v>90</c:v>
                </c:pt>
                <c:pt idx="28">
                  <c:v>91</c:v>
                </c:pt>
                <c:pt idx="29">
                  <c:v>92</c:v>
                </c:pt>
                <c:pt idx="30">
                  <c:v>93</c:v>
                </c:pt>
                <c:pt idx="31">
                  <c:v>94</c:v>
                </c:pt>
                <c:pt idx="32">
                  <c:v>95</c:v>
                </c:pt>
                <c:pt idx="33">
                  <c:v>96</c:v>
                </c:pt>
                <c:pt idx="34">
                  <c:v>97</c:v>
                </c:pt>
                <c:pt idx="35">
                  <c:v>98</c:v>
                </c:pt>
                <c:pt idx="36">
                  <c:v>99</c:v>
                </c:pt>
                <c:pt idx="37">
                  <c:v>100</c:v>
                </c:pt>
                <c:pt idx="38">
                  <c:v>101</c:v>
                </c:pt>
                <c:pt idx="39">
                  <c:v>102</c:v>
                </c:pt>
                <c:pt idx="40">
                  <c:v>103</c:v>
                </c:pt>
                <c:pt idx="41">
                  <c:v>104</c:v>
                </c:pt>
                <c:pt idx="42">
                  <c:v>105</c:v>
                </c:pt>
              </c:numCache>
            </c:numRef>
          </c:xVal>
          <c:yVal>
            <c:numRef>
              <c:f>ChartData!$O$2:$O$94</c:f>
              <c:numCache>
                <c:ptCount val="9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7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/>
              </a:ln>
            </c:spPr>
          </c:errBars>
          <c:xVal>
            <c:numRef>
              <c:f>Summary!$B$3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Honors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Summary!$B$18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Summary!$B$19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Yours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Summary!$B$12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6149107"/>
        <c:axId val="12688780"/>
      </c:scatterChart>
      <c:valAx>
        <c:axId val="46149107"/>
        <c:scaling>
          <c:orientation val="minMax"/>
          <c:max val="105"/>
          <c:min val="6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2688780"/>
        <c:crosses val="autoZero"/>
        <c:crossBetween val="midCat"/>
        <c:dispUnits/>
        <c:majorUnit val="8.8"/>
        <c:minorUnit val="1"/>
      </c:valAx>
      <c:valAx>
        <c:axId val="1268878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49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 2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15"/>
          <c:w val="0.982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ChartData!$Q$1</c:f>
              <c:strCache>
                <c:ptCount val="1"/>
                <c:pt idx="0">
                  <c:v>Count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xVal>
            <c:numRef>
              <c:f>ChartData!$P$2:$P$51</c:f>
              <c:numCache>
                <c:ptCount val="50"/>
                <c:pt idx="0">
                  <c:v>64</c:v>
                </c:pt>
                <c:pt idx="1">
                  <c:v>65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</c:v>
                </c:pt>
                <c:pt idx="7">
                  <c:v>71</c:v>
                </c:pt>
                <c:pt idx="8">
                  <c:v>72</c:v>
                </c:pt>
                <c:pt idx="9">
                  <c:v>73</c:v>
                </c:pt>
                <c:pt idx="10">
                  <c:v>74</c:v>
                </c:pt>
                <c:pt idx="11">
                  <c:v>75</c:v>
                </c:pt>
                <c:pt idx="12">
                  <c:v>76</c:v>
                </c:pt>
                <c:pt idx="13">
                  <c:v>77</c:v>
                </c:pt>
                <c:pt idx="14">
                  <c:v>78</c:v>
                </c:pt>
                <c:pt idx="15">
                  <c:v>79</c:v>
                </c:pt>
                <c:pt idx="16">
                  <c:v>80</c:v>
                </c:pt>
                <c:pt idx="17">
                  <c:v>81</c:v>
                </c:pt>
                <c:pt idx="18">
                  <c:v>82</c:v>
                </c:pt>
                <c:pt idx="19">
                  <c:v>83</c:v>
                </c:pt>
                <c:pt idx="20">
                  <c:v>84</c:v>
                </c:pt>
                <c:pt idx="21">
                  <c:v>85</c:v>
                </c:pt>
                <c:pt idx="22">
                  <c:v>86</c:v>
                </c:pt>
                <c:pt idx="23">
                  <c:v>87</c:v>
                </c:pt>
                <c:pt idx="24">
                  <c:v>88</c:v>
                </c:pt>
                <c:pt idx="25">
                  <c:v>89</c:v>
                </c:pt>
                <c:pt idx="26">
                  <c:v>90</c:v>
                </c:pt>
                <c:pt idx="27">
                  <c:v>91</c:v>
                </c:pt>
                <c:pt idx="28">
                  <c:v>92</c:v>
                </c:pt>
                <c:pt idx="29">
                  <c:v>93</c:v>
                </c:pt>
                <c:pt idx="30">
                  <c:v>94</c:v>
                </c:pt>
                <c:pt idx="31">
                  <c:v>95</c:v>
                </c:pt>
                <c:pt idx="32">
                  <c:v>96</c:v>
                </c:pt>
                <c:pt idx="33">
                  <c:v>97</c:v>
                </c:pt>
                <c:pt idx="34">
                  <c:v>98</c:v>
                </c:pt>
                <c:pt idx="35">
                  <c:v>99</c:v>
                </c:pt>
                <c:pt idx="36">
                  <c:v>100</c:v>
                </c:pt>
                <c:pt idx="37">
                  <c:v>101</c:v>
                </c:pt>
                <c:pt idx="38">
                  <c:v>102</c:v>
                </c:pt>
                <c:pt idx="39">
                  <c:v>103</c:v>
                </c:pt>
                <c:pt idx="40">
                  <c:v>104</c:v>
                </c:pt>
                <c:pt idx="41">
                  <c:v>105</c:v>
                </c:pt>
                <c:pt idx="42">
                  <c:v>106</c:v>
                </c:pt>
                <c:pt idx="43">
                  <c:v>107</c:v>
                </c:pt>
                <c:pt idx="44">
                  <c:v>108</c:v>
                </c:pt>
                <c:pt idx="45">
                  <c:v>109</c:v>
                </c:pt>
                <c:pt idx="46">
                  <c:v>110</c:v>
                </c:pt>
                <c:pt idx="47">
                  <c:v>111</c:v>
                </c:pt>
                <c:pt idx="48">
                  <c:v>112</c:v>
                </c:pt>
                <c:pt idx="49">
                  <c:v>113</c:v>
                </c:pt>
              </c:numCache>
            </c:numRef>
          </c:xVal>
          <c:yVal>
            <c:numRef>
              <c:f>ChartData!$Q$2:$Q$51</c:f>
              <c:numCache>
                <c:ptCount val="5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7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/>
              </a:ln>
            </c:spPr>
          </c:errBars>
          <c:xVal>
            <c:numRef>
              <c:f>Summary!$D$3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Honors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Summary!$D$18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Summary!$D$19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Yours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Summary!$D$12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47090157"/>
        <c:axId val="21158230"/>
      </c:scatterChart>
      <c:valAx>
        <c:axId val="47090157"/>
        <c:scaling>
          <c:orientation val="minMax"/>
          <c:max val="114.6"/>
          <c:min val="6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21158230"/>
        <c:crosses val="autoZero"/>
        <c:crossBetween val="midCat"/>
        <c:dispUnits/>
        <c:majorUnit val="10.7"/>
        <c:minorUnit val="1"/>
      </c:valAx>
      <c:valAx>
        <c:axId val="2115823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90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 3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15"/>
          <c:w val="0.98"/>
          <c:h val="0.8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ChartData!$S$1</c:f>
              <c:strCache>
                <c:ptCount val="1"/>
                <c:pt idx="0">
                  <c:v>Count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xVal>
            <c:numRef>
              <c:f>ChartData!$R$2:$R$48</c:f>
              <c:numCache>
                <c:ptCount val="47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  <c:pt idx="45">
                  <c:v>90</c:v>
                </c:pt>
                <c:pt idx="46">
                  <c:v>91</c:v>
                </c:pt>
              </c:numCache>
            </c:numRef>
          </c:xVal>
          <c:yVal>
            <c:numRef>
              <c:f>ChartData!$S$2:$S$48</c:f>
              <c:numCach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7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7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/>
              </a:ln>
            </c:spPr>
          </c:errBars>
          <c:xVal>
            <c:numRef>
              <c:f>Summary!$F$3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Honors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Summary!$F$18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Summary!$F$19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Yours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Summary!$F$12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6206343"/>
        <c:axId val="36095040"/>
      </c:scatterChart>
      <c:valAx>
        <c:axId val="56206343"/>
        <c:scaling>
          <c:orientation val="minMax"/>
          <c:max val="90.5"/>
          <c:min val="40.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6095040"/>
        <c:crosses val="autoZero"/>
        <c:crossBetween val="midCat"/>
        <c:dispUnits/>
        <c:majorUnit val="8.3"/>
        <c:minorUnit val="1"/>
      </c:valAx>
      <c:valAx>
        <c:axId val="3609504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06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Exam 4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1"/>
          <c:w val="0.98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ChartData!$U$1</c:f>
              <c:strCache>
                <c:ptCount val="1"/>
                <c:pt idx="0">
                  <c:v>Count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xVal>
            <c:numRef>
              <c:f>ChartData!$T$2:$T$48</c:f>
              <c:numCache>
                <c:ptCount val="47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53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57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61</c:v>
                </c:pt>
                <c:pt idx="18">
                  <c:v>62</c:v>
                </c:pt>
                <c:pt idx="19">
                  <c:v>63</c:v>
                </c:pt>
                <c:pt idx="20">
                  <c:v>64</c:v>
                </c:pt>
                <c:pt idx="21">
                  <c:v>65</c:v>
                </c:pt>
                <c:pt idx="22">
                  <c:v>66</c:v>
                </c:pt>
                <c:pt idx="23">
                  <c:v>67</c:v>
                </c:pt>
                <c:pt idx="24">
                  <c:v>68</c:v>
                </c:pt>
                <c:pt idx="25">
                  <c:v>69</c:v>
                </c:pt>
                <c:pt idx="26">
                  <c:v>70</c:v>
                </c:pt>
                <c:pt idx="27">
                  <c:v>71</c:v>
                </c:pt>
                <c:pt idx="28">
                  <c:v>72</c:v>
                </c:pt>
                <c:pt idx="29">
                  <c:v>73</c:v>
                </c:pt>
                <c:pt idx="30">
                  <c:v>74</c:v>
                </c:pt>
                <c:pt idx="31">
                  <c:v>75</c:v>
                </c:pt>
                <c:pt idx="32">
                  <c:v>76</c:v>
                </c:pt>
                <c:pt idx="33">
                  <c:v>77</c:v>
                </c:pt>
                <c:pt idx="34">
                  <c:v>78</c:v>
                </c:pt>
              </c:numCache>
            </c:numRef>
          </c:xVal>
          <c:yVal>
            <c:numRef>
              <c:f>ChartData!$U$2:$U$48</c:f>
              <c:numCach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7</c:v>
                </c:pt>
                <c:pt idx="24">
                  <c:v>0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/>
              </a:ln>
            </c:spPr>
          </c:errBars>
          <c:xVal>
            <c:numRef>
              <c:f>Summary!$H$3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Honors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Summary!$H$18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Summary!$H$19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Yours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Summary!$H$12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56419905"/>
        <c:axId val="38017098"/>
      </c:scatterChart>
      <c:valAx>
        <c:axId val="56419905"/>
        <c:scaling>
          <c:orientation val="minMax"/>
          <c:max val="85.3"/>
          <c:min val="40.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8017098"/>
        <c:crosses val="autoZero"/>
        <c:crossBetween val="midCat"/>
        <c:dispUnits/>
        <c:majorUnit val="7.4"/>
        <c:minorUnit val="1"/>
      </c:valAx>
      <c:valAx>
        <c:axId val="38017098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199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% So Far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175"/>
          <c:w val="0.982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ChartData!$Y$1</c:f>
              <c:strCache>
                <c:ptCount val="1"/>
                <c:pt idx="0">
                  <c:v>Count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4"/>
            <c:dispEq val="0"/>
            <c:dispRSqr val="0"/>
          </c:trendline>
          <c:xVal>
            <c:numRef>
              <c:f>ChartData!$X$2:$X$42</c:f>
              <c:numCache>
                <c:ptCount val="41"/>
                <c:pt idx="0">
                  <c:v>0.64</c:v>
                </c:pt>
                <c:pt idx="1">
                  <c:v>0.65</c:v>
                </c:pt>
                <c:pt idx="2">
                  <c:v>0.66</c:v>
                </c:pt>
                <c:pt idx="3">
                  <c:v>0.67</c:v>
                </c:pt>
                <c:pt idx="4">
                  <c:v>0.68</c:v>
                </c:pt>
                <c:pt idx="5">
                  <c:v>0.6900000000000001</c:v>
                </c:pt>
                <c:pt idx="6">
                  <c:v>0.7000000000000001</c:v>
                </c:pt>
                <c:pt idx="7">
                  <c:v>0.7100000000000001</c:v>
                </c:pt>
                <c:pt idx="8">
                  <c:v>0.7200000000000001</c:v>
                </c:pt>
                <c:pt idx="9">
                  <c:v>0.7300000000000001</c:v>
                </c:pt>
                <c:pt idx="10">
                  <c:v>0.7400000000000001</c:v>
                </c:pt>
                <c:pt idx="11">
                  <c:v>0.7500000000000001</c:v>
                </c:pt>
                <c:pt idx="12">
                  <c:v>0.7600000000000001</c:v>
                </c:pt>
                <c:pt idx="13">
                  <c:v>0.7700000000000001</c:v>
                </c:pt>
                <c:pt idx="14">
                  <c:v>0.7800000000000001</c:v>
                </c:pt>
                <c:pt idx="15">
                  <c:v>0.7900000000000001</c:v>
                </c:pt>
                <c:pt idx="16">
                  <c:v>0.8000000000000002</c:v>
                </c:pt>
                <c:pt idx="17">
                  <c:v>0.8100000000000002</c:v>
                </c:pt>
                <c:pt idx="18">
                  <c:v>0.8200000000000002</c:v>
                </c:pt>
                <c:pt idx="19">
                  <c:v>0.8300000000000002</c:v>
                </c:pt>
                <c:pt idx="20">
                  <c:v>0.8400000000000002</c:v>
                </c:pt>
                <c:pt idx="21">
                  <c:v>0.8500000000000002</c:v>
                </c:pt>
                <c:pt idx="22">
                  <c:v>0.8600000000000002</c:v>
                </c:pt>
                <c:pt idx="23">
                  <c:v>0.8700000000000002</c:v>
                </c:pt>
                <c:pt idx="24">
                  <c:v>0.8800000000000002</c:v>
                </c:pt>
                <c:pt idx="25">
                  <c:v>0.8900000000000002</c:v>
                </c:pt>
                <c:pt idx="26">
                  <c:v>0.9000000000000002</c:v>
                </c:pt>
                <c:pt idx="27">
                  <c:v>0.9100000000000003</c:v>
                </c:pt>
                <c:pt idx="28">
                  <c:v>0.9200000000000003</c:v>
                </c:pt>
                <c:pt idx="29">
                  <c:v>0.9300000000000003</c:v>
                </c:pt>
                <c:pt idx="30">
                  <c:v>0.9400000000000003</c:v>
                </c:pt>
                <c:pt idx="31">
                  <c:v>0.9500000000000003</c:v>
                </c:pt>
                <c:pt idx="32">
                  <c:v>0.9600000000000003</c:v>
                </c:pt>
                <c:pt idx="33">
                  <c:v>0.9700000000000003</c:v>
                </c:pt>
                <c:pt idx="34">
                  <c:v>0.9800000000000003</c:v>
                </c:pt>
                <c:pt idx="35">
                  <c:v>0.9900000000000003</c:v>
                </c:pt>
                <c:pt idx="36">
                  <c:v>1.0000000000000002</c:v>
                </c:pt>
              </c:numCache>
            </c:numRef>
          </c:xVal>
          <c:yVal>
            <c:numRef>
              <c:f>ChartData!$Y$2:$Y$42</c:f>
              <c:numCache>
                <c:ptCount val="4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1</c:v>
                </c:pt>
                <c:pt idx="22">
                  <c:v>5</c:v>
                </c:pt>
                <c:pt idx="23">
                  <c:v>9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/>
              </a:ln>
            </c:spPr>
          </c:errBars>
          <c:xVal>
            <c:numRef>
              <c:f>Summary!$L$3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2"/>
          <c:order val="2"/>
          <c:tx>
            <c:v>Honors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Summary!$L$18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3"/>
          <c:order val="3"/>
          <c:tx>
            <c:v>Pass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Summary!$L$19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4"/>
          <c:order val="4"/>
          <c:tx>
            <c:v>Yours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0"/>
            <c:noEndCap val="0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Summary!$L$12</c:f>
              <c:numCache/>
            </c:numRef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6609563"/>
        <c:axId val="59486068"/>
      </c:scatterChart>
      <c:valAx>
        <c:axId val="6609563"/>
        <c:scaling>
          <c:orientation val="minMax"/>
          <c:max val="1.056"/>
          <c:min val="0.59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9486068"/>
        <c:crosses val="autoZero"/>
        <c:crossBetween val="midCat"/>
        <c:dispUnits/>
        <c:majorUnit val="0.077"/>
        <c:minorUnit val="0.01"/>
      </c:valAx>
      <c:valAx>
        <c:axId val="5948606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95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19</xdr:row>
      <xdr:rowOff>104775</xdr:rowOff>
    </xdr:from>
    <xdr:to>
      <xdr:col>11</xdr:col>
      <xdr:colOff>114300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857250" y="3381375"/>
        <a:ext cx="6067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21</xdr:row>
      <xdr:rowOff>57150</xdr:rowOff>
    </xdr:from>
    <xdr:to>
      <xdr:col>11</xdr:col>
      <xdr:colOff>180975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923925" y="3657600"/>
        <a:ext cx="6067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285750</xdr:colOff>
      <xdr:row>23</xdr:row>
      <xdr:rowOff>0</xdr:rowOff>
    </xdr:from>
    <xdr:to>
      <xdr:col>11</xdr:col>
      <xdr:colOff>266700</xdr:colOff>
      <xdr:row>38</xdr:row>
      <xdr:rowOff>85725</xdr:rowOff>
    </xdr:to>
    <xdr:graphicFrame>
      <xdr:nvGraphicFramePr>
        <xdr:cNvPr id="3" name="Chart 4"/>
        <xdr:cNvGraphicFramePr/>
      </xdr:nvGraphicFramePr>
      <xdr:xfrm>
        <a:off x="1000125" y="3924300"/>
        <a:ext cx="607695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400050</xdr:colOff>
      <xdr:row>24</xdr:row>
      <xdr:rowOff>123825</xdr:rowOff>
    </xdr:from>
    <xdr:to>
      <xdr:col>11</xdr:col>
      <xdr:colOff>371475</xdr:colOff>
      <xdr:row>40</xdr:row>
      <xdr:rowOff>47625</xdr:rowOff>
    </xdr:to>
    <xdr:graphicFrame>
      <xdr:nvGraphicFramePr>
        <xdr:cNvPr id="4" name="Chart 5"/>
        <xdr:cNvGraphicFramePr/>
      </xdr:nvGraphicFramePr>
      <xdr:xfrm>
        <a:off x="1114425" y="4210050"/>
        <a:ext cx="6067425" cy="251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476250</xdr:colOff>
      <xdr:row>26</xdr:row>
      <xdr:rowOff>66675</xdr:rowOff>
    </xdr:from>
    <xdr:to>
      <xdr:col>11</xdr:col>
      <xdr:colOff>438150</xdr:colOff>
      <xdr:row>41</xdr:row>
      <xdr:rowOff>142875</xdr:rowOff>
    </xdr:to>
    <xdr:graphicFrame>
      <xdr:nvGraphicFramePr>
        <xdr:cNvPr id="5" name="Chart 3"/>
        <xdr:cNvGraphicFramePr/>
      </xdr:nvGraphicFramePr>
      <xdr:xfrm>
        <a:off x="1190625" y="4476750"/>
        <a:ext cx="6057900" cy="2505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8" sqref="N18:O19"/>
    </sheetView>
  </sheetViews>
  <sheetFormatPr defaultColWidth="9.140625" defaultRowHeight="12.75"/>
  <cols>
    <col min="1" max="1" width="10.7109375" style="10" bestFit="1" customWidth="1"/>
    <col min="12" max="12" width="8.7109375" style="0" bestFit="1" customWidth="1"/>
    <col min="13" max="13" width="2.28125" style="0" customWidth="1"/>
    <col min="14" max="14" width="11.28125" style="0" customWidth="1"/>
    <col min="15" max="15" width="12.421875" style="0" customWidth="1"/>
    <col min="16" max="16" width="26.8515625" style="0" customWidth="1"/>
    <col min="17" max="17" width="11.00390625" style="0" bestFit="1" customWidth="1"/>
    <col min="18" max="18" width="26.7109375" style="0" bestFit="1" customWidth="1"/>
  </cols>
  <sheetData>
    <row r="1" spans="1:12" s="5" customFormat="1" ht="25.5">
      <c r="A1" s="7" t="s">
        <v>12</v>
      </c>
      <c r="B1" s="5" t="str">
        <f>Scores!B1</f>
        <v>Exam 1 Raw</v>
      </c>
      <c r="C1" s="5" t="str">
        <f>Scores!C1</f>
        <v>Exam 1 %</v>
      </c>
      <c r="D1" s="5" t="str">
        <f>Scores!D1</f>
        <v>Exam 2 Raw</v>
      </c>
      <c r="E1" s="5" t="str">
        <f>Scores!E1</f>
        <v>Exam 2 %</v>
      </c>
      <c r="F1" s="5" t="str">
        <f>Scores!F1</f>
        <v>Exam 3 Raw</v>
      </c>
      <c r="G1" s="5" t="str">
        <f>Scores!G1</f>
        <v>Exam 3 %</v>
      </c>
      <c r="H1" s="5" t="str">
        <f>Scores!H1</f>
        <v>Exam 4 Raw</v>
      </c>
      <c r="I1" s="5" t="str">
        <f>Scores!I1</f>
        <v>Exam 4 %</v>
      </c>
      <c r="J1" s="5" t="str">
        <f>Scores!J1</f>
        <v>Final Raw</v>
      </c>
      <c r="K1" s="5" t="str">
        <f>Scores!K1</f>
        <v>Final %</v>
      </c>
      <c r="L1" s="5" t="str">
        <f>Scores!L1</f>
        <v>Total % So Far</v>
      </c>
    </row>
    <row r="2" spans="1:12" ht="12.75">
      <c r="A2" s="10" t="s">
        <v>14</v>
      </c>
      <c r="B2">
        <v>105</v>
      </c>
      <c r="C2" s="2">
        <f>B2/B$2</f>
        <v>1</v>
      </c>
      <c r="D2">
        <v>113</v>
      </c>
      <c r="E2" s="2">
        <f>D2/D$2</f>
        <v>1</v>
      </c>
      <c r="F2">
        <v>89</v>
      </c>
      <c r="G2" s="2">
        <f>F2/F$2</f>
        <v>1</v>
      </c>
      <c r="H2">
        <v>78</v>
      </c>
      <c r="I2" s="2">
        <f>H2/H$2</f>
        <v>1</v>
      </c>
      <c r="J2">
        <v>125</v>
      </c>
      <c r="K2" s="2">
        <f>J2/J$2</f>
        <v>1</v>
      </c>
      <c r="L2" s="2">
        <v>1</v>
      </c>
    </row>
    <row r="3" spans="1:12" ht="12.75">
      <c r="A3" s="10" t="s">
        <v>20</v>
      </c>
      <c r="B3" s="12">
        <f>AVERAGE(Scores!B:B)</f>
        <v>86.56989247311827</v>
      </c>
      <c r="C3" s="2">
        <f>AVERAGE(Scores!C:C)</f>
        <v>0.8244751664106498</v>
      </c>
      <c r="D3" s="12">
        <f>AVERAGE(Scores!D:D)</f>
        <v>93.15384615384616</v>
      </c>
      <c r="E3" s="2">
        <f>AVERAGE(Scores!E:E)</f>
        <v>0.8243703199455411</v>
      </c>
      <c r="F3" s="12">
        <f>AVERAGE(Scores!F:F)</f>
        <v>73.85106382978724</v>
      </c>
      <c r="G3" s="2">
        <f>AVERAGE(Scores!G:G)</f>
        <v>0.8297872340425535</v>
      </c>
      <c r="H3" s="12">
        <f>AVERAGE(Scores!H:H)</f>
        <v>63.120879120879124</v>
      </c>
      <c r="I3" s="2">
        <f>AVERAGE(Scores!I:I)</f>
        <v>0.809242040011271</v>
      </c>
      <c r="J3" s="12">
        <f>AVERAGE(Scores!J:J)</f>
        <v>92.14772727272727</v>
      </c>
      <c r="K3" s="2">
        <f>AVERAGE(Scores!K:K)</f>
        <v>0.737181818181817</v>
      </c>
      <c r="L3" s="2">
        <f>AVERAGE(Scores!L:L)</f>
        <v>0.8249598945449834</v>
      </c>
    </row>
    <row r="4" spans="1:12" ht="12.75">
      <c r="A4" s="10" t="s">
        <v>21</v>
      </c>
      <c r="B4" s="12">
        <f>STDEV(Scores!B:B)</f>
        <v>8.823631621294705</v>
      </c>
      <c r="C4" s="2">
        <f>STDEV(Scores!C:C)</f>
        <v>0.0840345868694788</v>
      </c>
      <c r="D4" s="12">
        <f>STDEV(Scores!D:D)</f>
        <v>10.720616770112793</v>
      </c>
      <c r="E4" s="2">
        <f>STDEV(Scores!E:E)</f>
        <v>0.09487271477976014</v>
      </c>
      <c r="F4" s="12">
        <f>STDEV(Scores!F:F)</f>
        <v>8.289074875820425</v>
      </c>
      <c r="G4" s="2">
        <f>STDEV(Scores!G:G)</f>
        <v>0.09313567276202339</v>
      </c>
      <c r="H4" s="12">
        <f>STDEV(Scores!H:H)</f>
        <v>7.405456193968146</v>
      </c>
      <c r="I4" s="2">
        <f>STDEV(Scores!I:I)</f>
        <v>0.09494174607651268</v>
      </c>
      <c r="J4" s="12">
        <f>STDEV(Scores!J:J)</f>
        <v>1.3858046563116435</v>
      </c>
      <c r="K4" s="2">
        <f>STDEV(Scores!K:K)</f>
        <v>0.011086437250618284</v>
      </c>
      <c r="L4" s="2">
        <f>STDEV(Scores!L:L)</f>
        <v>0.07661984122683035</v>
      </c>
    </row>
    <row r="5" spans="1:15" ht="12.75">
      <c r="A5" s="10" t="s">
        <v>22</v>
      </c>
      <c r="B5">
        <f>MIN(Scores!B:B)</f>
        <v>63</v>
      </c>
      <c r="C5" s="2">
        <f>MIN(Scores!C:C)</f>
        <v>0.6</v>
      </c>
      <c r="D5">
        <f>MIN(Scores!D:D)</f>
        <v>64</v>
      </c>
      <c r="E5" s="2">
        <f>MIN(Scores!E:E)</f>
        <v>0.5663716814159292</v>
      </c>
      <c r="F5">
        <f>MIN(Scores!F:F)</f>
        <v>45</v>
      </c>
      <c r="G5" s="2">
        <f>MIN(Scores!G:G)</f>
        <v>0.5056179775280899</v>
      </c>
      <c r="H5">
        <f>MIN(Scores!H:H)</f>
        <v>44</v>
      </c>
      <c r="I5" s="2">
        <f>MIN(Scores!I:I)</f>
        <v>0.5641025641025641</v>
      </c>
      <c r="J5">
        <f>MIN(Scores!J:J)</f>
        <v>92</v>
      </c>
      <c r="K5" s="2">
        <f>MIN(Scores!K:K)</f>
        <v>0.736</v>
      </c>
      <c r="L5" s="2">
        <f>MIN(Scores!L:L)</f>
        <v>0.6437742596139733</v>
      </c>
      <c r="O5" s="29"/>
    </row>
    <row r="6" spans="1:12" ht="12.75">
      <c r="A6" s="10" t="s">
        <v>23</v>
      </c>
      <c r="B6">
        <f>MAX(Scores!B:B)</f>
        <v>105</v>
      </c>
      <c r="C6" s="2">
        <f>MAX(Scores!C:C)</f>
        <v>1</v>
      </c>
      <c r="D6">
        <f>MAX(Scores!D:D)</f>
        <v>113</v>
      </c>
      <c r="E6" s="2">
        <f>MAX(Scores!E:E)</f>
        <v>1</v>
      </c>
      <c r="F6">
        <f>MAX(Scores!F:F)</f>
        <v>89</v>
      </c>
      <c r="G6" s="2">
        <f>MAX(Scores!G:G)</f>
        <v>1</v>
      </c>
      <c r="H6">
        <f>MAX(Scores!H:H)</f>
        <v>78</v>
      </c>
      <c r="I6" s="2">
        <f>MAX(Scores!I:I)</f>
        <v>1</v>
      </c>
      <c r="J6">
        <f>MAX(Scores!J:J)</f>
        <v>105</v>
      </c>
      <c r="K6" s="2">
        <f>MAX(Scores!K:K)</f>
        <v>0.84</v>
      </c>
      <c r="L6" s="2">
        <f>MAX(Scores!L:L)</f>
        <v>0.9798534798534799</v>
      </c>
    </row>
    <row r="7" spans="3:12" ht="12.75">
      <c r="C7" s="2"/>
      <c r="E7" s="2"/>
      <c r="G7" s="2"/>
      <c r="I7" s="2"/>
      <c r="K7" s="2"/>
      <c r="L7" s="2"/>
    </row>
    <row r="8" spans="1:15" s="20" customFormat="1" ht="12.75">
      <c r="A8" s="11" t="s">
        <v>24</v>
      </c>
      <c r="B8" s="20">
        <f>COUNT(Scores!B:B)</f>
        <v>93</v>
      </c>
      <c r="C8" s="20">
        <f>COUNT(Scores!C:C)</f>
        <v>93</v>
      </c>
      <c r="D8" s="20">
        <f>COUNT(Scores!D:D)</f>
        <v>91</v>
      </c>
      <c r="E8" s="20">
        <f>COUNT(Scores!E:E)</f>
        <v>91</v>
      </c>
      <c r="F8" s="20">
        <f>COUNT(Scores!F:F)</f>
        <v>94</v>
      </c>
      <c r="G8" s="20">
        <f>COUNT(Scores!G:G)</f>
        <v>94</v>
      </c>
      <c r="H8" s="20">
        <f>COUNT(Scores!H:H)</f>
        <v>91</v>
      </c>
      <c r="I8" s="20">
        <f>COUNT(Scores!I:I)</f>
        <v>91</v>
      </c>
      <c r="J8" s="20">
        <f>COUNT(Scores!J:J)</f>
        <v>88</v>
      </c>
      <c r="K8" s="20">
        <f>COUNT(Scores!K:K)</f>
        <v>88</v>
      </c>
      <c r="L8" s="20">
        <f>COUNT(Scores!L:L)</f>
        <v>87</v>
      </c>
      <c r="N8" s="20" t="s">
        <v>44</v>
      </c>
      <c r="O8" s="21">
        <f>(C$9+E$9+G$9+I$9+K$9)</f>
        <v>1</v>
      </c>
    </row>
    <row r="9" spans="1:15" s="20" customFormat="1" ht="12.75">
      <c r="A9" s="11" t="s">
        <v>38</v>
      </c>
      <c r="B9" s="21">
        <v>0.2</v>
      </c>
      <c r="C9" s="21">
        <v>0.2</v>
      </c>
      <c r="D9" s="21">
        <v>0.15</v>
      </c>
      <c r="E9" s="21">
        <v>0.15</v>
      </c>
      <c r="F9" s="21">
        <v>0.15</v>
      </c>
      <c r="G9" s="21">
        <v>0.15</v>
      </c>
      <c r="H9" s="21">
        <v>0.1</v>
      </c>
      <c r="I9" s="21">
        <v>0.1</v>
      </c>
      <c r="J9" s="21">
        <v>0.4</v>
      </c>
      <c r="K9" s="21">
        <v>0.4</v>
      </c>
      <c r="L9" s="21">
        <f>C9*C10+E9*E10+G9*G10+I9*I10+K9*K10</f>
        <v>0.6</v>
      </c>
      <c r="N9" s="20" t="s">
        <v>39</v>
      </c>
      <c r="O9" s="34">
        <f>C9*C10+E9*E10+G9*G10+I9*I10+K9*K10</f>
        <v>0.6</v>
      </c>
    </row>
    <row r="10" spans="1:15" s="20" customFormat="1" ht="12.75">
      <c r="A10" s="11" t="s">
        <v>39</v>
      </c>
      <c r="B10" s="21"/>
      <c r="C10" s="21" t="b">
        <v>1</v>
      </c>
      <c r="D10" s="21"/>
      <c r="E10" s="21" t="b">
        <v>1</v>
      </c>
      <c r="F10" s="21"/>
      <c r="G10" s="21" t="b">
        <v>1</v>
      </c>
      <c r="H10" s="21"/>
      <c r="I10" s="21" t="b">
        <v>1</v>
      </c>
      <c r="J10" s="21"/>
      <c r="K10" s="21" t="b">
        <v>0</v>
      </c>
      <c r="L10" s="21"/>
      <c r="N10" s="20" t="s">
        <v>45</v>
      </c>
      <c r="O10" s="34">
        <f>O8-O9</f>
        <v>0.4</v>
      </c>
    </row>
    <row r="11" spans="2:3" ht="13.5" thickBot="1">
      <c r="B11" s="2"/>
      <c r="C11" s="19"/>
    </row>
    <row r="12" spans="1:15" s="15" customFormat="1" ht="14.25" thickBot="1" thickTop="1">
      <c r="A12" s="14" t="s">
        <v>28</v>
      </c>
      <c r="B12" s="15">
        <f>VLOOKUP($N$12,Scores!$A:$L,B21,FALSE)</f>
        <v>98</v>
      </c>
      <c r="C12" s="17">
        <f>VLOOKUP($N$12,Scores!$A:$L,C21,FALSE)</f>
        <v>0.9333333333333333</v>
      </c>
      <c r="D12" s="15">
        <f>VLOOKUP($N$12,Scores!$A:$L,D21,FALSE)</f>
        <v>100</v>
      </c>
      <c r="E12" s="17">
        <f>VLOOKUP($N$12,Scores!$A:$L,E21,FALSE)</f>
        <v>0.8849557522123894</v>
      </c>
      <c r="F12" s="15">
        <f>VLOOKUP($N$12,Scores!$A:$L,F21,FALSE)</f>
        <v>84</v>
      </c>
      <c r="G12" s="17">
        <f>VLOOKUP($N$12,Scores!$A:$L,G21,FALSE)</f>
        <v>0.9438202247191011</v>
      </c>
      <c r="H12" s="15">
        <f>VLOOKUP($N$12,Scores!$A:$L,H21,FALSE)</f>
        <v>67</v>
      </c>
      <c r="I12" s="17">
        <f>VLOOKUP($N$12,Scores!$A:$L,I21,FALSE)</f>
        <v>0.8589743589743589</v>
      </c>
      <c r="J12" s="15">
        <f>VLOOKUP($N$12,Scores!$A:$L,J21,FALSE)</f>
        <v>105</v>
      </c>
      <c r="K12" s="17">
        <f>VLOOKUP($N$12,Scores!$A:$L,K21,FALSE)</f>
        <v>0.84</v>
      </c>
      <c r="L12" s="17">
        <f>VLOOKUP($N$12,Scores!$A:$L,L21,FALSE)</f>
        <v>0.911467498506377</v>
      </c>
      <c r="N12" s="31">
        <v>22707078</v>
      </c>
      <c r="O12" s="30" t="s">
        <v>29</v>
      </c>
    </row>
    <row r="13" spans="1:12" s="15" customFormat="1" ht="13.5" thickTop="1">
      <c r="A13" s="14" t="s">
        <v>25</v>
      </c>
      <c r="B13" s="15">
        <f>RANK(B12,Scores!B:B)</f>
        <v>8</v>
      </c>
      <c r="C13" s="15">
        <f>RANK(C12,Scores!C:C)</f>
        <v>8</v>
      </c>
      <c r="D13" s="15">
        <f>RANK(D12,Scores!D:D)</f>
        <v>25</v>
      </c>
      <c r="E13" s="15">
        <f>RANK(E12,Scores!E:E)</f>
        <v>25</v>
      </c>
      <c r="F13" s="15">
        <f>RANK(F12,Scores!F:F)</f>
        <v>11</v>
      </c>
      <c r="G13" s="15">
        <f>RANK(G12,Scores!G:G)</f>
        <v>11</v>
      </c>
      <c r="H13" s="15">
        <f>RANK(H12,Scores!H:H)</f>
        <v>28</v>
      </c>
      <c r="I13" s="15">
        <f>RANK(I12,Scores!I:I)</f>
        <v>28</v>
      </c>
      <c r="J13" s="15">
        <f>RANK(J12,Scores!J:J)</f>
        <v>1</v>
      </c>
      <c r="K13" s="15">
        <f>RANK(K12,Scores!K:K)</f>
        <v>1</v>
      </c>
      <c r="L13" s="15">
        <f>RANK(L12,Scores!L:L)</f>
        <v>12</v>
      </c>
    </row>
    <row r="14" spans="1:12" s="15" customFormat="1" ht="12.75">
      <c r="A14" s="14" t="s">
        <v>26</v>
      </c>
      <c r="B14" s="18">
        <f aca="true" t="shared" si="0" ref="B14:L14">100*(B8-B13)/B8</f>
        <v>91.39784946236558</v>
      </c>
      <c r="C14" s="18">
        <f t="shared" si="0"/>
        <v>91.39784946236558</v>
      </c>
      <c r="D14" s="18">
        <f t="shared" si="0"/>
        <v>72.52747252747253</v>
      </c>
      <c r="E14" s="18">
        <f t="shared" si="0"/>
        <v>72.52747252747253</v>
      </c>
      <c r="F14" s="18">
        <f t="shared" si="0"/>
        <v>88.29787234042553</v>
      </c>
      <c r="G14" s="18">
        <f t="shared" si="0"/>
        <v>88.29787234042553</v>
      </c>
      <c r="H14" s="18">
        <f t="shared" si="0"/>
        <v>69.23076923076923</v>
      </c>
      <c r="I14" s="18">
        <f t="shared" si="0"/>
        <v>69.23076923076923</v>
      </c>
      <c r="J14" s="18">
        <f t="shared" si="0"/>
        <v>98.86363636363636</v>
      </c>
      <c r="K14" s="18">
        <f t="shared" si="0"/>
        <v>98.86363636363636</v>
      </c>
      <c r="L14" s="18">
        <f t="shared" si="0"/>
        <v>86.20689655172414</v>
      </c>
    </row>
    <row r="15" spans="1:12" s="15" customFormat="1" ht="12.75">
      <c r="A15" s="14" t="s">
        <v>27</v>
      </c>
      <c r="B15" s="16">
        <f>(B12-B3)/B4</f>
        <v>1.2953971808270675</v>
      </c>
      <c r="C15" s="16">
        <f>(C12-C3)/C4</f>
        <v>1.2953971808269893</v>
      </c>
      <c r="D15" s="16">
        <f aca="true" t="shared" si="1" ref="D15:K15">(D12-D3)/D4</f>
        <v>0.6385970129293047</v>
      </c>
      <c r="E15" s="16">
        <f t="shared" si="1"/>
        <v>0.6385970129293004</v>
      </c>
      <c r="F15" s="16">
        <f t="shared" si="1"/>
        <v>1.2243750143719452</v>
      </c>
      <c r="G15" s="16">
        <f t="shared" si="1"/>
        <v>1.2243750143719927</v>
      </c>
      <c r="H15" s="16">
        <f t="shared" si="1"/>
        <v>0.5238192999211146</v>
      </c>
      <c r="I15" s="16">
        <f t="shared" si="1"/>
        <v>0.5238192999211234</v>
      </c>
      <c r="J15" s="16">
        <f t="shared" si="1"/>
        <v>9.274231161467883</v>
      </c>
      <c r="K15" s="16">
        <f t="shared" si="1"/>
        <v>9.274231161363296</v>
      </c>
      <c r="L15" s="16">
        <f>(L12-L3)/L4</f>
        <v>1.1290496374860768</v>
      </c>
    </row>
    <row r="17" spans="1:15" ht="12.75">
      <c r="A17" s="10" t="s">
        <v>41</v>
      </c>
      <c r="N17" s="37" t="s">
        <v>46</v>
      </c>
      <c r="O17" s="38"/>
    </row>
    <row r="18" spans="1:16" s="24" customFormat="1" ht="12.75">
      <c r="A18" s="50">
        <v>0.76</v>
      </c>
      <c r="B18" s="23">
        <f>PERCENTILE(Scores!B:B,$A18)</f>
        <v>93</v>
      </c>
      <c r="C18" s="48">
        <f>PERCENTILE(Scores!C:C,$A18)</f>
        <v>0.8857142857142857</v>
      </c>
      <c r="D18" s="23">
        <f>PERCENTILE(Scores!D:D,$A18)</f>
        <v>101</v>
      </c>
      <c r="E18" s="48">
        <f>PERCENTILE(Scores!E:E,$A18)</f>
        <v>0.8938053097345132</v>
      </c>
      <c r="F18" s="23">
        <f>PERCENTILE(Scores!F:F,$A18)</f>
        <v>80</v>
      </c>
      <c r="G18" s="48">
        <f>PERCENTILE(Scores!G:G,$A18)</f>
        <v>0.898876404494382</v>
      </c>
      <c r="H18" s="23">
        <f>PERCENTILE(Scores!H:H,$A18)</f>
        <v>70</v>
      </c>
      <c r="I18" s="48">
        <f>PERCENTILE(Scores!I:I,$A18)</f>
        <v>0.8974358974358975</v>
      </c>
      <c r="J18" s="23">
        <f>PERCENTILE(Scores!J:J,$A18)</f>
        <v>92</v>
      </c>
      <c r="K18" s="48">
        <f>PERCENTILE(Scores!K:K,$A18)</f>
        <v>0.736</v>
      </c>
      <c r="L18" s="48">
        <f>PERCENTILE(Scores!L:L,$A18)</f>
        <v>0.8724173689821497</v>
      </c>
      <c r="N18" s="39" t="s">
        <v>43</v>
      </c>
      <c r="O18" s="36">
        <f>(L18*O$8-O$9*L$12)/O$10</f>
        <v>0.8138421746958088</v>
      </c>
      <c r="P18" s="20" t="s">
        <v>58</v>
      </c>
    </row>
    <row r="19" spans="1:16" s="26" customFormat="1" ht="12.75">
      <c r="A19" s="22">
        <v>0.6</v>
      </c>
      <c r="B19" s="25">
        <f>$A19*B2</f>
        <v>63</v>
      </c>
      <c r="C19" s="49">
        <f aca="true" t="shared" si="2" ref="C19:L19">$A19*C2</f>
        <v>0.6</v>
      </c>
      <c r="D19" s="25">
        <f t="shared" si="2"/>
        <v>67.8</v>
      </c>
      <c r="E19" s="49">
        <f t="shared" si="2"/>
        <v>0.6</v>
      </c>
      <c r="F19" s="25">
        <f t="shared" si="2"/>
        <v>53.4</v>
      </c>
      <c r="G19" s="49">
        <f t="shared" si="2"/>
        <v>0.6</v>
      </c>
      <c r="H19" s="25">
        <f t="shared" si="2"/>
        <v>46.8</v>
      </c>
      <c r="I19" s="49">
        <f t="shared" si="2"/>
        <v>0.6</v>
      </c>
      <c r="J19" s="25">
        <f t="shared" si="2"/>
        <v>75</v>
      </c>
      <c r="K19" s="49">
        <f t="shared" si="2"/>
        <v>0.6</v>
      </c>
      <c r="L19" s="49">
        <f t="shared" si="2"/>
        <v>0.6</v>
      </c>
      <c r="N19" s="40" t="s">
        <v>42</v>
      </c>
      <c r="O19" s="33">
        <f>(A19*O$8-O$9*L$12)/O$10</f>
        <v>0.13279875224043447</v>
      </c>
      <c r="P19" s="20" t="s">
        <v>67</v>
      </c>
    </row>
    <row r="21" spans="1:12" s="28" customFormat="1" ht="12.75">
      <c r="A21" s="27"/>
      <c r="B21" s="28">
        <v>2</v>
      </c>
      <c r="C21" s="28">
        <f>+B21+1</f>
        <v>3</v>
      </c>
      <c r="D21" s="28">
        <f aca="true" t="shared" si="3" ref="D21:K21">+C21+1</f>
        <v>4</v>
      </c>
      <c r="E21" s="28">
        <f t="shared" si="3"/>
        <v>5</v>
      </c>
      <c r="F21" s="28">
        <f t="shared" si="3"/>
        <v>6</v>
      </c>
      <c r="G21" s="28">
        <f t="shared" si="3"/>
        <v>7</v>
      </c>
      <c r="H21" s="28">
        <f t="shared" si="3"/>
        <v>8</v>
      </c>
      <c r="I21" s="28">
        <f t="shared" si="3"/>
        <v>9</v>
      </c>
      <c r="J21" s="28">
        <f t="shared" si="3"/>
        <v>10</v>
      </c>
      <c r="K21" s="28">
        <f t="shared" si="3"/>
        <v>11</v>
      </c>
      <c r="L21" s="28">
        <f>+K21+1</f>
        <v>12</v>
      </c>
    </row>
    <row r="22" ht="12.75">
      <c r="O22" s="30" t="s">
        <v>47</v>
      </c>
    </row>
    <row r="23" spans="15:16" ht="12.75">
      <c r="O23" s="43" t="s">
        <v>48</v>
      </c>
      <c r="P23" s="32" t="s">
        <v>53</v>
      </c>
    </row>
    <row r="24" spans="15:16" ht="12.75">
      <c r="O24" s="44" t="s">
        <v>49</v>
      </c>
      <c r="P24" s="41" t="s">
        <v>20</v>
      </c>
    </row>
    <row r="25" spans="15:16" ht="12.75">
      <c r="O25" s="45" t="s">
        <v>50</v>
      </c>
      <c r="P25" s="41" t="s">
        <v>54</v>
      </c>
    </row>
    <row r="26" spans="15:16" ht="12.75">
      <c r="O26" s="46" t="s">
        <v>51</v>
      </c>
      <c r="P26" s="41" t="s">
        <v>55</v>
      </c>
    </row>
    <row r="27" spans="15:16" ht="12.75">
      <c r="O27" s="47" t="s">
        <v>52</v>
      </c>
      <c r="P27" s="42" t="s">
        <v>28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workbookViewId="0" topLeftCell="A1">
      <selection activeCell="F9" sqref="F9"/>
    </sheetView>
  </sheetViews>
  <sheetFormatPr defaultColWidth="9.140625" defaultRowHeight="12.75"/>
  <cols>
    <col min="2" max="3" width="8.8515625" style="4" customWidth="1"/>
    <col min="6" max="6" width="14.00390625" style="0" bestFit="1" customWidth="1"/>
    <col min="9" max="9" width="7.57421875" style="4" bestFit="1" customWidth="1"/>
    <col min="10" max="10" width="7.8515625" style="0" bestFit="1" customWidth="1"/>
    <col min="11" max="11" width="10.28125" style="0" customWidth="1"/>
  </cols>
  <sheetData>
    <row r="1" spans="1:11" s="1" customFormat="1" ht="25.5">
      <c r="A1" s="1" t="s">
        <v>3</v>
      </c>
      <c r="B1" s="3" t="s">
        <v>4</v>
      </c>
      <c r="C1" s="3" t="s">
        <v>5</v>
      </c>
      <c r="D1" s="1" t="s">
        <v>6</v>
      </c>
      <c r="F1" s="1" t="s">
        <v>12</v>
      </c>
      <c r="G1" s="1" t="s">
        <v>13</v>
      </c>
      <c r="I1" s="3" t="s">
        <v>17</v>
      </c>
      <c r="J1" s="1" t="s">
        <v>19</v>
      </c>
      <c r="K1" s="1" t="s">
        <v>18</v>
      </c>
    </row>
    <row r="2" spans="1:11" ht="12.75">
      <c r="A2">
        <v>1</v>
      </c>
      <c r="B2" s="4" t="s">
        <v>9</v>
      </c>
      <c r="C2" s="4" t="s">
        <v>11</v>
      </c>
      <c r="D2" t="b">
        <f aca="true" t="shared" si="0" ref="D2:D65">NOT(ISERR(FIND(C2,B2,1)))</f>
        <v>0</v>
      </c>
      <c r="F2" t="s">
        <v>14</v>
      </c>
      <c r="G2">
        <f>COUNTIF(D:D,FALSE)+G3</f>
        <v>112</v>
      </c>
      <c r="I2" s="4" t="s">
        <v>11</v>
      </c>
      <c r="J2">
        <f>COUNTIF(B:B,I2)</f>
        <v>26</v>
      </c>
      <c r="K2" s="2">
        <f>J2/$G$2</f>
        <v>0.23214285714285715</v>
      </c>
    </row>
    <row r="3" spans="1:11" ht="12.75">
      <c r="A3">
        <f>+A2+1</f>
        <v>2</v>
      </c>
      <c r="B3" s="4" t="s">
        <v>10</v>
      </c>
      <c r="C3" s="4" t="s">
        <v>10</v>
      </c>
      <c r="D3" t="b">
        <f t="shared" si="0"/>
        <v>1</v>
      </c>
      <c r="F3" t="s">
        <v>15</v>
      </c>
      <c r="G3">
        <f>COUNTIF(D:D,TRUE)</f>
        <v>98</v>
      </c>
      <c r="I3" s="4" t="s">
        <v>7</v>
      </c>
      <c r="J3">
        <f>COUNTIF(B:B,I3)</f>
        <v>28</v>
      </c>
      <c r="K3" s="2">
        <f>J3/$G$2</f>
        <v>0.25</v>
      </c>
    </row>
    <row r="4" spans="1:11" ht="12.75">
      <c r="A4">
        <f aca="true" t="shared" si="1" ref="A4:A67">+A3+1</f>
        <v>3</v>
      </c>
      <c r="B4" s="4" t="s">
        <v>11</v>
      </c>
      <c r="C4" s="4" t="s">
        <v>7</v>
      </c>
      <c r="F4" t="s">
        <v>16</v>
      </c>
      <c r="G4" s="2">
        <f>G3/G2</f>
        <v>0.875</v>
      </c>
      <c r="I4" s="4" t="s">
        <v>8</v>
      </c>
      <c r="J4">
        <f>COUNTIF(B:B,I4)</f>
        <v>20</v>
      </c>
      <c r="K4" s="2">
        <f>J4/$G$2</f>
        <v>0.17857142857142858</v>
      </c>
    </row>
    <row r="5" spans="1:11" ht="12.75">
      <c r="A5">
        <f t="shared" si="1"/>
        <v>4</v>
      </c>
      <c r="B5" s="4" t="s">
        <v>8</v>
      </c>
      <c r="C5" s="4" t="s">
        <v>8</v>
      </c>
      <c r="D5" t="b">
        <f t="shared" si="0"/>
        <v>1</v>
      </c>
      <c r="I5" s="4" t="s">
        <v>9</v>
      </c>
      <c r="J5">
        <f>COUNTIF(B:B,I5)</f>
        <v>24</v>
      </c>
      <c r="K5" s="2">
        <f>J5/$G$2</f>
        <v>0.21428571428571427</v>
      </c>
    </row>
    <row r="6" spans="1:11" ht="12.75">
      <c r="A6">
        <f t="shared" si="1"/>
        <v>5</v>
      </c>
      <c r="B6" s="4" t="s">
        <v>11</v>
      </c>
      <c r="C6" s="4" t="s">
        <v>8</v>
      </c>
      <c r="D6" t="b">
        <f t="shared" si="0"/>
        <v>0</v>
      </c>
      <c r="F6" t="s">
        <v>56</v>
      </c>
      <c r="G6">
        <v>105</v>
      </c>
      <c r="I6" s="4" t="s">
        <v>10</v>
      </c>
      <c r="J6">
        <f>COUNTIF(B:B,I6)</f>
        <v>16</v>
      </c>
      <c r="K6" s="2">
        <f>J6/$G$2</f>
        <v>0.14285714285714285</v>
      </c>
    </row>
    <row r="7" spans="1:7" ht="12.75">
      <c r="A7">
        <f t="shared" si="1"/>
        <v>6</v>
      </c>
      <c r="B7" s="4" t="s">
        <v>8</v>
      </c>
      <c r="C7" s="4" t="s">
        <v>8</v>
      </c>
      <c r="D7" t="b">
        <f t="shared" si="0"/>
        <v>1</v>
      </c>
      <c r="F7" t="s">
        <v>57</v>
      </c>
      <c r="G7" s="2">
        <f>G3/G6</f>
        <v>0.9333333333333333</v>
      </c>
    </row>
    <row r="8" spans="1:4" ht="12.75">
      <c r="A8">
        <f t="shared" si="1"/>
        <v>7</v>
      </c>
      <c r="B8" s="4" t="s">
        <v>9</v>
      </c>
      <c r="C8" s="4" t="s">
        <v>9</v>
      </c>
      <c r="D8" t="b">
        <f t="shared" si="0"/>
        <v>1</v>
      </c>
    </row>
    <row r="9" spans="1:6" ht="12.75">
      <c r="A9">
        <f t="shared" si="1"/>
        <v>8</v>
      </c>
      <c r="B9" s="4" t="s">
        <v>11</v>
      </c>
      <c r="C9" s="4" t="s">
        <v>7</v>
      </c>
      <c r="D9" t="b">
        <f t="shared" si="0"/>
        <v>0</v>
      </c>
      <c r="F9" s="20" t="s">
        <v>61</v>
      </c>
    </row>
    <row r="10" spans="1:4" ht="12.75">
      <c r="A10">
        <f t="shared" si="1"/>
        <v>9</v>
      </c>
      <c r="B10" s="4" t="s">
        <v>9</v>
      </c>
      <c r="C10" s="4" t="s">
        <v>9</v>
      </c>
      <c r="D10" t="b">
        <f t="shared" si="0"/>
        <v>1</v>
      </c>
    </row>
    <row r="11" spans="1:4" ht="12.75">
      <c r="A11">
        <f t="shared" si="1"/>
        <v>10</v>
      </c>
      <c r="B11" s="4" t="s">
        <v>7</v>
      </c>
      <c r="C11" s="4" t="s">
        <v>7</v>
      </c>
      <c r="D11" t="b">
        <f t="shared" si="0"/>
        <v>1</v>
      </c>
    </row>
    <row r="12" spans="1:4" ht="12.75">
      <c r="A12">
        <f t="shared" si="1"/>
        <v>11</v>
      </c>
      <c r="B12" s="4" t="s">
        <v>7</v>
      </c>
      <c r="C12" s="4" t="s">
        <v>7</v>
      </c>
      <c r="D12" t="b">
        <f t="shared" si="0"/>
        <v>1</v>
      </c>
    </row>
    <row r="13" spans="1:4" ht="12.75">
      <c r="A13">
        <f t="shared" si="1"/>
        <v>12</v>
      </c>
      <c r="B13" s="4" t="s">
        <v>7</v>
      </c>
      <c r="C13" s="4" t="s">
        <v>7</v>
      </c>
      <c r="D13" t="b">
        <f t="shared" si="0"/>
        <v>1</v>
      </c>
    </row>
    <row r="14" spans="1:4" ht="12.75">
      <c r="A14">
        <f t="shared" si="1"/>
        <v>13</v>
      </c>
      <c r="B14" s="4" t="s">
        <v>8</v>
      </c>
      <c r="C14" s="4" t="s">
        <v>9</v>
      </c>
      <c r="D14" t="b">
        <f t="shared" si="0"/>
        <v>0</v>
      </c>
    </row>
    <row r="15" spans="1:4" ht="12.75">
      <c r="A15">
        <f t="shared" si="1"/>
        <v>14</v>
      </c>
      <c r="B15" s="4" t="s">
        <v>10</v>
      </c>
      <c r="C15" s="4" t="s">
        <v>9</v>
      </c>
      <c r="D15" t="b">
        <f t="shared" si="0"/>
        <v>0</v>
      </c>
    </row>
    <row r="16" spans="1:4" ht="12.75">
      <c r="A16">
        <f t="shared" si="1"/>
        <v>15</v>
      </c>
      <c r="B16" s="4" t="s">
        <v>9</v>
      </c>
      <c r="C16" s="4" t="s">
        <v>9</v>
      </c>
      <c r="D16" t="b">
        <f t="shared" si="0"/>
        <v>1</v>
      </c>
    </row>
    <row r="17" spans="1:4" ht="12.75">
      <c r="A17">
        <f t="shared" si="1"/>
        <v>16</v>
      </c>
      <c r="B17" s="4" t="s">
        <v>8</v>
      </c>
      <c r="C17" s="4" t="s">
        <v>8</v>
      </c>
      <c r="D17" t="b">
        <f t="shared" si="0"/>
        <v>1</v>
      </c>
    </row>
    <row r="18" spans="1:4" ht="12.75">
      <c r="A18">
        <f t="shared" si="1"/>
        <v>17</v>
      </c>
      <c r="B18" s="4" t="s">
        <v>7</v>
      </c>
      <c r="C18" s="4" t="s">
        <v>7</v>
      </c>
      <c r="D18" t="b">
        <f t="shared" si="0"/>
        <v>1</v>
      </c>
    </row>
    <row r="19" spans="1:4" ht="12.75">
      <c r="A19">
        <f t="shared" si="1"/>
        <v>18</v>
      </c>
      <c r="B19" s="4" t="s">
        <v>8</v>
      </c>
      <c r="C19" s="4" t="s">
        <v>8</v>
      </c>
      <c r="D19" t="b">
        <f t="shared" si="0"/>
        <v>1</v>
      </c>
    </row>
    <row r="20" spans="1:4" ht="12.75">
      <c r="A20">
        <f t="shared" si="1"/>
        <v>19</v>
      </c>
      <c r="B20" s="4" t="s">
        <v>9</v>
      </c>
      <c r="C20" s="4" t="s">
        <v>9</v>
      </c>
      <c r="D20" t="b">
        <f t="shared" si="0"/>
        <v>1</v>
      </c>
    </row>
    <row r="21" spans="1:4" ht="12.75">
      <c r="A21">
        <f t="shared" si="1"/>
        <v>20</v>
      </c>
      <c r="B21" s="4" t="s">
        <v>10</v>
      </c>
      <c r="C21" s="4" t="s">
        <v>11</v>
      </c>
      <c r="D21" t="b">
        <f t="shared" si="0"/>
        <v>0</v>
      </c>
    </row>
    <row r="22" spans="1:4" ht="12.75">
      <c r="A22">
        <f t="shared" si="1"/>
        <v>21</v>
      </c>
      <c r="B22" s="4" t="s">
        <v>59</v>
      </c>
      <c r="C22" s="4" t="s">
        <v>10</v>
      </c>
      <c r="D22" t="b">
        <f t="shared" si="0"/>
        <v>1</v>
      </c>
    </row>
    <row r="23" spans="1:4" ht="12.75">
      <c r="A23">
        <f t="shared" si="1"/>
        <v>22</v>
      </c>
      <c r="B23" s="4" t="s">
        <v>8</v>
      </c>
      <c r="C23" s="4" t="s">
        <v>8</v>
      </c>
      <c r="D23" t="b">
        <f t="shared" si="0"/>
        <v>1</v>
      </c>
    </row>
    <row r="24" spans="1:4" ht="12.75">
      <c r="A24">
        <f t="shared" si="1"/>
        <v>23</v>
      </c>
      <c r="B24" s="4" t="s">
        <v>7</v>
      </c>
      <c r="C24" s="4" t="s">
        <v>7</v>
      </c>
      <c r="D24" t="b">
        <f t="shared" si="0"/>
        <v>1</v>
      </c>
    </row>
    <row r="25" spans="1:4" ht="12.75">
      <c r="A25">
        <f t="shared" si="1"/>
        <v>24</v>
      </c>
      <c r="B25" s="4" t="s">
        <v>7</v>
      </c>
      <c r="C25" s="4" t="s">
        <v>7</v>
      </c>
      <c r="D25" t="b">
        <f t="shared" si="0"/>
        <v>1</v>
      </c>
    </row>
    <row r="26" spans="1:4" ht="12.75">
      <c r="A26">
        <f t="shared" si="1"/>
        <v>25</v>
      </c>
      <c r="B26" s="4" t="s">
        <v>8</v>
      </c>
      <c r="C26" s="4" t="s">
        <v>8</v>
      </c>
      <c r="D26" t="b">
        <f t="shared" si="0"/>
        <v>1</v>
      </c>
    </row>
    <row r="27" spans="1:4" ht="12.75">
      <c r="A27">
        <f t="shared" si="1"/>
        <v>26</v>
      </c>
      <c r="B27" s="4" t="s">
        <v>10</v>
      </c>
      <c r="C27" s="4" t="s">
        <v>10</v>
      </c>
      <c r="D27" t="b">
        <f t="shared" si="0"/>
        <v>1</v>
      </c>
    </row>
    <row r="28" spans="1:4" ht="12.75">
      <c r="A28">
        <f t="shared" si="1"/>
        <v>27</v>
      </c>
      <c r="B28" s="4" t="s">
        <v>7</v>
      </c>
      <c r="C28" s="4" t="s">
        <v>7</v>
      </c>
      <c r="D28" t="b">
        <f t="shared" si="0"/>
        <v>1</v>
      </c>
    </row>
    <row r="29" spans="1:4" ht="12.75">
      <c r="A29">
        <f t="shared" si="1"/>
        <v>28</v>
      </c>
      <c r="B29" s="4" t="s">
        <v>9</v>
      </c>
      <c r="C29" s="4" t="s">
        <v>9</v>
      </c>
      <c r="D29" t="b">
        <f t="shared" si="0"/>
        <v>1</v>
      </c>
    </row>
    <row r="30" spans="1:4" ht="12.75">
      <c r="A30">
        <f t="shared" si="1"/>
        <v>29</v>
      </c>
      <c r="B30" s="4" t="s">
        <v>10</v>
      </c>
      <c r="C30" s="4" t="s">
        <v>10</v>
      </c>
      <c r="D30" t="b">
        <f t="shared" si="0"/>
        <v>1</v>
      </c>
    </row>
    <row r="31" spans="1:4" ht="12.75">
      <c r="A31">
        <f t="shared" si="1"/>
        <v>30</v>
      </c>
      <c r="B31" s="4" t="s">
        <v>9</v>
      </c>
      <c r="C31" s="4" t="s">
        <v>9</v>
      </c>
      <c r="D31" t="b">
        <f t="shared" si="0"/>
        <v>1</v>
      </c>
    </row>
    <row r="32" spans="1:4" ht="12.75">
      <c r="A32">
        <f t="shared" si="1"/>
        <v>31</v>
      </c>
      <c r="B32" s="4" t="s">
        <v>9</v>
      </c>
      <c r="C32" s="4" t="s">
        <v>9</v>
      </c>
      <c r="D32" t="b">
        <f t="shared" si="0"/>
        <v>1</v>
      </c>
    </row>
    <row r="33" spans="1:4" ht="12.75">
      <c r="A33">
        <f t="shared" si="1"/>
        <v>32</v>
      </c>
      <c r="B33" s="4" t="s">
        <v>7</v>
      </c>
      <c r="C33" s="4" t="s">
        <v>7</v>
      </c>
      <c r="D33" t="b">
        <f t="shared" si="0"/>
        <v>1</v>
      </c>
    </row>
    <row r="34" spans="1:4" ht="12.75">
      <c r="A34">
        <f t="shared" si="1"/>
        <v>33</v>
      </c>
      <c r="B34" s="4" t="s">
        <v>9</v>
      </c>
      <c r="C34" s="4" t="s">
        <v>9</v>
      </c>
      <c r="D34" t="b">
        <f t="shared" si="0"/>
        <v>1</v>
      </c>
    </row>
    <row r="35" spans="1:4" ht="12.75">
      <c r="A35">
        <f t="shared" si="1"/>
        <v>34</v>
      </c>
      <c r="B35" s="4" t="s">
        <v>11</v>
      </c>
      <c r="C35" s="4" t="s">
        <v>11</v>
      </c>
      <c r="D35" t="b">
        <f t="shared" si="0"/>
        <v>1</v>
      </c>
    </row>
    <row r="36" spans="1:4" ht="12.75">
      <c r="A36">
        <f t="shared" si="1"/>
        <v>35</v>
      </c>
      <c r="B36" s="4" t="s">
        <v>9</v>
      </c>
      <c r="C36" s="4" t="s">
        <v>9</v>
      </c>
      <c r="D36" t="b">
        <f t="shared" si="0"/>
        <v>1</v>
      </c>
    </row>
    <row r="37" spans="1:4" ht="12.75">
      <c r="A37">
        <f t="shared" si="1"/>
        <v>36</v>
      </c>
      <c r="B37" s="4" t="s">
        <v>11</v>
      </c>
      <c r="C37" s="4" t="s">
        <v>11</v>
      </c>
      <c r="D37" t="b">
        <f t="shared" si="0"/>
        <v>1</v>
      </c>
    </row>
    <row r="38" spans="1:4" ht="12.75">
      <c r="A38">
        <f t="shared" si="1"/>
        <v>37</v>
      </c>
      <c r="B38" s="4" t="s">
        <v>10</v>
      </c>
      <c r="C38" s="4" t="s">
        <v>10</v>
      </c>
      <c r="D38" t="b">
        <f t="shared" si="0"/>
        <v>1</v>
      </c>
    </row>
    <row r="39" spans="1:4" ht="12.75">
      <c r="A39">
        <f t="shared" si="1"/>
        <v>38</v>
      </c>
      <c r="B39" s="4" t="s">
        <v>7</v>
      </c>
      <c r="C39" s="4" t="s">
        <v>7</v>
      </c>
      <c r="D39" t="b">
        <f t="shared" si="0"/>
        <v>1</v>
      </c>
    </row>
    <row r="40" spans="1:4" ht="12.75">
      <c r="A40">
        <f t="shared" si="1"/>
        <v>39</v>
      </c>
      <c r="B40" s="4" t="s">
        <v>9</v>
      </c>
      <c r="C40" s="4" t="s">
        <v>9</v>
      </c>
      <c r="D40" t="b">
        <f t="shared" si="0"/>
        <v>1</v>
      </c>
    </row>
    <row r="41" spans="1:4" ht="12.75">
      <c r="A41">
        <f t="shared" si="1"/>
        <v>40</v>
      </c>
      <c r="B41" s="4" t="s">
        <v>9</v>
      </c>
      <c r="C41" s="4" t="s">
        <v>9</v>
      </c>
      <c r="D41" t="b">
        <f t="shared" si="0"/>
        <v>1</v>
      </c>
    </row>
    <row r="42" spans="1:4" ht="12.75">
      <c r="A42">
        <f t="shared" si="1"/>
        <v>41</v>
      </c>
      <c r="B42" s="4" t="s">
        <v>8</v>
      </c>
      <c r="C42" s="4" t="s">
        <v>10</v>
      </c>
      <c r="D42" t="b">
        <f t="shared" si="0"/>
        <v>0</v>
      </c>
    </row>
    <row r="43" spans="1:4" ht="12.75">
      <c r="A43">
        <f t="shared" si="1"/>
        <v>42</v>
      </c>
      <c r="B43" s="4" t="s">
        <v>7</v>
      </c>
      <c r="C43" s="4" t="s">
        <v>10</v>
      </c>
      <c r="D43" t="b">
        <f t="shared" si="0"/>
        <v>0</v>
      </c>
    </row>
    <row r="44" spans="1:4" ht="12.75">
      <c r="A44">
        <f t="shared" si="1"/>
        <v>43</v>
      </c>
      <c r="B44" s="4" t="s">
        <v>10</v>
      </c>
      <c r="C44" s="4" t="s">
        <v>11</v>
      </c>
      <c r="D44" t="b">
        <f t="shared" si="0"/>
        <v>0</v>
      </c>
    </row>
    <row r="45" spans="1:4" ht="12.75">
      <c r="A45">
        <f t="shared" si="1"/>
        <v>44</v>
      </c>
      <c r="B45" s="4" t="s">
        <v>9</v>
      </c>
      <c r="C45" s="4" t="s">
        <v>9</v>
      </c>
      <c r="D45" t="b">
        <f t="shared" si="0"/>
        <v>1</v>
      </c>
    </row>
    <row r="46" spans="1:4" ht="12.75">
      <c r="A46">
        <f t="shared" si="1"/>
        <v>45</v>
      </c>
      <c r="B46" s="4" t="s">
        <v>11</v>
      </c>
      <c r="C46" s="4" t="s">
        <v>11</v>
      </c>
      <c r="D46" t="b">
        <f t="shared" si="0"/>
        <v>1</v>
      </c>
    </row>
    <row r="47" spans="1:4" ht="12.75">
      <c r="A47">
        <f t="shared" si="1"/>
        <v>46</v>
      </c>
      <c r="B47" s="4" t="s">
        <v>9</v>
      </c>
      <c r="C47" s="4" t="s">
        <v>9</v>
      </c>
      <c r="D47" t="b">
        <f t="shared" si="0"/>
        <v>1</v>
      </c>
    </row>
    <row r="48" spans="1:4" ht="12.75">
      <c r="A48">
        <f t="shared" si="1"/>
        <v>47</v>
      </c>
      <c r="B48" s="4" t="s">
        <v>10</v>
      </c>
      <c r="C48" s="4" t="s">
        <v>10</v>
      </c>
      <c r="D48" t="b">
        <f t="shared" si="0"/>
        <v>1</v>
      </c>
    </row>
    <row r="49" spans="1:4" ht="12.75">
      <c r="A49">
        <f t="shared" si="1"/>
        <v>48</v>
      </c>
      <c r="B49" s="4" t="s">
        <v>11</v>
      </c>
      <c r="C49" s="4" t="s">
        <v>11</v>
      </c>
      <c r="D49" t="b">
        <f t="shared" si="0"/>
        <v>1</v>
      </c>
    </row>
    <row r="50" spans="1:4" ht="12.75">
      <c r="A50">
        <f t="shared" si="1"/>
        <v>49</v>
      </c>
      <c r="B50" s="4" t="s">
        <v>8</v>
      </c>
      <c r="C50" s="4" t="s">
        <v>8</v>
      </c>
      <c r="D50" t="b">
        <f t="shared" si="0"/>
        <v>1</v>
      </c>
    </row>
    <row r="51" spans="1:4" ht="12.75">
      <c r="A51">
        <f t="shared" si="1"/>
        <v>50</v>
      </c>
      <c r="B51" s="4" t="s">
        <v>9</v>
      </c>
      <c r="C51" s="4" t="s">
        <v>9</v>
      </c>
      <c r="D51" t="b">
        <f t="shared" si="0"/>
        <v>1</v>
      </c>
    </row>
    <row r="52" spans="1:4" ht="12.75">
      <c r="A52">
        <f t="shared" si="1"/>
        <v>51</v>
      </c>
      <c r="B52" s="4" t="s">
        <v>7</v>
      </c>
      <c r="C52" s="4" t="s">
        <v>7</v>
      </c>
      <c r="D52" t="b">
        <f t="shared" si="0"/>
        <v>1</v>
      </c>
    </row>
    <row r="53" spans="1:4" ht="12.75">
      <c r="A53">
        <f t="shared" si="1"/>
        <v>52</v>
      </c>
      <c r="B53" s="4" t="s">
        <v>7</v>
      </c>
      <c r="C53" s="4" t="s">
        <v>7</v>
      </c>
      <c r="D53" t="b">
        <f t="shared" si="0"/>
        <v>1</v>
      </c>
    </row>
    <row r="54" spans="1:4" ht="12.75">
      <c r="A54">
        <f t="shared" si="1"/>
        <v>53</v>
      </c>
      <c r="B54" s="4" t="s">
        <v>11</v>
      </c>
      <c r="C54" s="4" t="s">
        <v>11</v>
      </c>
      <c r="D54" t="b">
        <f t="shared" si="0"/>
        <v>1</v>
      </c>
    </row>
    <row r="55" spans="1:4" ht="12.75">
      <c r="A55">
        <f t="shared" si="1"/>
        <v>54</v>
      </c>
      <c r="B55" s="4" t="s">
        <v>7</v>
      </c>
      <c r="C55" s="4" t="s">
        <v>9</v>
      </c>
      <c r="D55" t="b">
        <f t="shared" si="0"/>
        <v>0</v>
      </c>
    </row>
    <row r="56" spans="1:4" ht="12.75">
      <c r="A56">
        <f t="shared" si="1"/>
        <v>55</v>
      </c>
      <c r="B56" s="4" t="s">
        <v>7</v>
      </c>
      <c r="C56" s="4" t="s">
        <v>7</v>
      </c>
      <c r="D56" t="b">
        <f t="shared" si="0"/>
        <v>1</v>
      </c>
    </row>
    <row r="57" spans="1:4" ht="12.75">
      <c r="A57">
        <f t="shared" si="1"/>
        <v>56</v>
      </c>
      <c r="B57" s="4" t="s">
        <v>7</v>
      </c>
      <c r="C57" s="4" t="s">
        <v>7</v>
      </c>
      <c r="D57" t="b">
        <f t="shared" si="0"/>
        <v>1</v>
      </c>
    </row>
    <row r="58" spans="1:4" ht="12.75">
      <c r="A58">
        <f t="shared" si="1"/>
        <v>57</v>
      </c>
      <c r="B58" s="4" t="s">
        <v>10</v>
      </c>
      <c r="C58" s="4" t="s">
        <v>10</v>
      </c>
      <c r="D58" t="b">
        <f t="shared" si="0"/>
        <v>1</v>
      </c>
    </row>
    <row r="59" spans="1:4" ht="12.75">
      <c r="A59">
        <f t="shared" si="1"/>
        <v>58</v>
      </c>
      <c r="B59" s="4" t="s">
        <v>7</v>
      </c>
      <c r="C59" s="4" t="s">
        <v>7</v>
      </c>
      <c r="D59" t="b">
        <f t="shared" si="0"/>
        <v>1</v>
      </c>
    </row>
    <row r="60" spans="1:4" ht="12.75">
      <c r="A60">
        <f t="shared" si="1"/>
        <v>59</v>
      </c>
      <c r="B60" s="4" t="s">
        <v>11</v>
      </c>
      <c r="C60" s="4" t="s">
        <v>11</v>
      </c>
      <c r="D60" t="b">
        <f t="shared" si="0"/>
        <v>1</v>
      </c>
    </row>
    <row r="61" spans="1:4" ht="12.75">
      <c r="A61">
        <f t="shared" si="1"/>
        <v>60</v>
      </c>
      <c r="B61" s="4" t="s">
        <v>9</v>
      </c>
      <c r="C61" s="4" t="s">
        <v>9</v>
      </c>
      <c r="D61" t="b">
        <f t="shared" si="0"/>
        <v>1</v>
      </c>
    </row>
    <row r="62" spans="1:4" ht="12.75">
      <c r="A62">
        <f t="shared" si="1"/>
        <v>61</v>
      </c>
      <c r="B62" s="4" t="s">
        <v>11</v>
      </c>
      <c r="C62" s="4" t="s">
        <v>11</v>
      </c>
      <c r="D62" t="b">
        <f t="shared" si="0"/>
        <v>1</v>
      </c>
    </row>
    <row r="63" spans="1:4" ht="12.75">
      <c r="A63">
        <f t="shared" si="1"/>
        <v>62</v>
      </c>
      <c r="B63" s="4" t="s">
        <v>8</v>
      </c>
      <c r="C63" s="4" t="s">
        <v>8</v>
      </c>
      <c r="D63" t="b">
        <f t="shared" si="0"/>
        <v>1</v>
      </c>
    </row>
    <row r="64" spans="1:4" ht="12.75">
      <c r="A64">
        <f t="shared" si="1"/>
        <v>63</v>
      </c>
      <c r="B64" s="4" t="s">
        <v>10</v>
      </c>
      <c r="C64" s="4" t="s">
        <v>10</v>
      </c>
      <c r="D64" t="b">
        <f t="shared" si="0"/>
        <v>1</v>
      </c>
    </row>
    <row r="65" spans="1:4" ht="12.75">
      <c r="A65">
        <f t="shared" si="1"/>
        <v>64</v>
      </c>
      <c r="B65" s="4" t="s">
        <v>7</v>
      </c>
      <c r="C65" s="4" t="s">
        <v>7</v>
      </c>
      <c r="D65" t="b">
        <f t="shared" si="0"/>
        <v>1</v>
      </c>
    </row>
    <row r="66" spans="1:4" ht="12.75">
      <c r="A66">
        <f t="shared" si="1"/>
        <v>65</v>
      </c>
      <c r="B66" s="4" t="s">
        <v>11</v>
      </c>
      <c r="C66" s="4" t="s">
        <v>11</v>
      </c>
      <c r="D66" t="b">
        <f aca="true" t="shared" si="2" ref="D66:D92">NOT(ISERR(FIND(C66,B66,1)))</f>
        <v>1</v>
      </c>
    </row>
    <row r="67" spans="1:4" ht="12.75">
      <c r="A67">
        <f t="shared" si="1"/>
        <v>66</v>
      </c>
      <c r="B67" s="4" t="s">
        <v>8</v>
      </c>
      <c r="C67" s="4" t="s">
        <v>8</v>
      </c>
      <c r="D67" t="b">
        <f t="shared" si="2"/>
        <v>1</v>
      </c>
    </row>
    <row r="68" spans="1:4" ht="12.75">
      <c r="A68">
        <f aca="true" t="shared" si="3" ref="A68:A118">+A67+1</f>
        <v>67</v>
      </c>
      <c r="B68" s="4" t="s">
        <v>7</v>
      </c>
      <c r="C68" s="4" t="s">
        <v>7</v>
      </c>
      <c r="D68" t="b">
        <f t="shared" si="2"/>
        <v>1</v>
      </c>
    </row>
    <row r="69" spans="1:4" ht="12.75">
      <c r="A69">
        <f t="shared" si="3"/>
        <v>68</v>
      </c>
      <c r="B69" s="4" t="s">
        <v>8</v>
      </c>
      <c r="C69" s="4" t="s">
        <v>8</v>
      </c>
      <c r="D69" t="b">
        <f t="shared" si="2"/>
        <v>1</v>
      </c>
    </row>
    <row r="70" spans="1:4" ht="12.75">
      <c r="A70">
        <f t="shared" si="3"/>
        <v>69</v>
      </c>
      <c r="B70" s="4" t="s">
        <v>10</v>
      </c>
      <c r="C70" s="4" t="s">
        <v>10</v>
      </c>
      <c r="D70" t="b">
        <f t="shared" si="2"/>
        <v>1</v>
      </c>
    </row>
    <row r="71" spans="1:4" ht="12.75">
      <c r="A71">
        <f t="shared" si="3"/>
        <v>70</v>
      </c>
      <c r="B71" s="4" t="s">
        <v>7</v>
      </c>
      <c r="C71" s="4" t="s">
        <v>7</v>
      </c>
      <c r="D71" t="b">
        <f t="shared" si="2"/>
        <v>1</v>
      </c>
    </row>
    <row r="72" spans="1:4" ht="12.75">
      <c r="A72">
        <f t="shared" si="3"/>
        <v>71</v>
      </c>
      <c r="B72" s="4" t="s">
        <v>9</v>
      </c>
      <c r="C72" s="4" t="s">
        <v>9</v>
      </c>
      <c r="D72" t="b">
        <f t="shared" si="2"/>
        <v>1</v>
      </c>
    </row>
    <row r="73" spans="1:4" ht="12.75">
      <c r="A73">
        <f t="shared" si="3"/>
        <v>72</v>
      </c>
      <c r="B73" s="4" t="s">
        <v>11</v>
      </c>
      <c r="C73" s="4" t="s">
        <v>11</v>
      </c>
      <c r="D73" t="b">
        <f t="shared" si="2"/>
        <v>1</v>
      </c>
    </row>
    <row r="74" spans="1:4" ht="12.75">
      <c r="A74">
        <f t="shared" si="3"/>
        <v>73</v>
      </c>
      <c r="B74" s="4" t="s">
        <v>10</v>
      </c>
      <c r="C74" s="4" t="s">
        <v>10</v>
      </c>
      <c r="D74" t="b">
        <f t="shared" si="2"/>
        <v>1</v>
      </c>
    </row>
    <row r="75" spans="1:4" ht="12.75">
      <c r="A75">
        <f t="shared" si="3"/>
        <v>74</v>
      </c>
      <c r="B75" s="4" t="s">
        <v>9</v>
      </c>
      <c r="C75" s="4" t="s">
        <v>9</v>
      </c>
      <c r="D75" t="b">
        <f t="shared" si="2"/>
        <v>1</v>
      </c>
    </row>
    <row r="76" spans="1:4" ht="12.75">
      <c r="A76">
        <f t="shared" si="3"/>
        <v>75</v>
      </c>
      <c r="B76" s="4" t="s">
        <v>7</v>
      </c>
      <c r="C76" s="4" t="s">
        <v>7</v>
      </c>
      <c r="D76" t="b">
        <f t="shared" si="2"/>
        <v>1</v>
      </c>
    </row>
    <row r="77" spans="1:4" ht="12.75">
      <c r="A77">
        <f t="shared" si="3"/>
        <v>76</v>
      </c>
      <c r="B77" s="4" t="s">
        <v>10</v>
      </c>
      <c r="C77" s="4" t="s">
        <v>10</v>
      </c>
      <c r="D77" t="b">
        <f t="shared" si="2"/>
        <v>1</v>
      </c>
    </row>
    <row r="78" spans="1:4" ht="12.75">
      <c r="A78">
        <f t="shared" si="3"/>
        <v>77</v>
      </c>
      <c r="B78" s="4" t="s">
        <v>11</v>
      </c>
      <c r="C78" s="4" t="s">
        <v>11</v>
      </c>
      <c r="D78" t="b">
        <f t="shared" si="2"/>
        <v>1</v>
      </c>
    </row>
    <row r="79" spans="1:4" ht="12.75">
      <c r="A79">
        <f t="shared" si="3"/>
        <v>78</v>
      </c>
      <c r="B79" s="4" t="s">
        <v>11</v>
      </c>
      <c r="C79" s="4" t="s">
        <v>11</v>
      </c>
      <c r="D79" t="b">
        <f t="shared" si="2"/>
        <v>1</v>
      </c>
    </row>
    <row r="80" spans="1:4" ht="12.75">
      <c r="A80">
        <f t="shared" si="3"/>
        <v>79</v>
      </c>
      <c r="B80" s="4" t="s">
        <v>11</v>
      </c>
      <c r="C80" s="4" t="s">
        <v>11</v>
      </c>
      <c r="D80" t="b">
        <f t="shared" si="2"/>
        <v>1</v>
      </c>
    </row>
    <row r="81" spans="1:4" ht="12.75">
      <c r="A81">
        <f t="shared" si="3"/>
        <v>80</v>
      </c>
      <c r="B81" s="4" t="s">
        <v>8</v>
      </c>
      <c r="C81" s="4" t="s">
        <v>8</v>
      </c>
      <c r="D81" t="b">
        <f t="shared" si="2"/>
        <v>1</v>
      </c>
    </row>
    <row r="82" spans="1:4" ht="12.75">
      <c r="A82">
        <f t="shared" si="3"/>
        <v>81</v>
      </c>
      <c r="B82" s="4" t="s">
        <v>9</v>
      </c>
      <c r="C82" s="4" t="s">
        <v>9</v>
      </c>
      <c r="D82" t="b">
        <f t="shared" si="2"/>
        <v>1</v>
      </c>
    </row>
    <row r="83" spans="1:4" ht="12.75">
      <c r="A83">
        <f t="shared" si="3"/>
        <v>82</v>
      </c>
      <c r="B83" s="4" t="s">
        <v>11</v>
      </c>
      <c r="C83" s="4" t="s">
        <v>11</v>
      </c>
      <c r="D83" t="b">
        <f t="shared" si="2"/>
        <v>1</v>
      </c>
    </row>
    <row r="84" spans="1:3" ht="12.75">
      <c r="A84">
        <f t="shared" si="3"/>
        <v>83</v>
      </c>
      <c r="B84" s="4" t="s">
        <v>10</v>
      </c>
      <c r="C84" s="4" t="s">
        <v>11</v>
      </c>
    </row>
    <row r="85" spans="1:4" ht="12.75">
      <c r="A85">
        <f t="shared" si="3"/>
        <v>84</v>
      </c>
      <c r="B85" s="4" t="s">
        <v>7</v>
      </c>
      <c r="C85" s="4" t="s">
        <v>7</v>
      </c>
      <c r="D85" t="b">
        <f t="shared" si="2"/>
        <v>1</v>
      </c>
    </row>
    <row r="86" spans="1:4" ht="12.75">
      <c r="A86">
        <f t="shared" si="3"/>
        <v>85</v>
      </c>
      <c r="B86" s="4" t="s">
        <v>11</v>
      </c>
      <c r="C86" s="4" t="s">
        <v>11</v>
      </c>
      <c r="D86" t="b">
        <f t="shared" si="2"/>
        <v>1</v>
      </c>
    </row>
    <row r="87" spans="1:4" ht="12.75">
      <c r="A87">
        <f t="shared" si="3"/>
        <v>86</v>
      </c>
      <c r="B87" s="4" t="s">
        <v>10</v>
      </c>
      <c r="C87" s="4" t="s">
        <v>10</v>
      </c>
      <c r="D87" t="b">
        <f t="shared" si="2"/>
        <v>1</v>
      </c>
    </row>
    <row r="88" spans="1:4" ht="12.75">
      <c r="A88">
        <f t="shared" si="3"/>
        <v>87</v>
      </c>
      <c r="B88" s="4" t="s">
        <v>7</v>
      </c>
      <c r="C88" s="4" t="s">
        <v>7</v>
      </c>
      <c r="D88" t="b">
        <f t="shared" si="2"/>
        <v>1</v>
      </c>
    </row>
    <row r="89" spans="1:4" ht="12.75">
      <c r="A89">
        <f t="shared" si="3"/>
        <v>88</v>
      </c>
      <c r="B89" s="4" t="s">
        <v>11</v>
      </c>
      <c r="C89" s="4" t="s">
        <v>11</v>
      </c>
      <c r="D89" t="b">
        <f t="shared" si="2"/>
        <v>1</v>
      </c>
    </row>
    <row r="90" spans="1:4" ht="12.75">
      <c r="A90">
        <f t="shared" si="3"/>
        <v>89</v>
      </c>
      <c r="B90" s="4" t="s">
        <v>7</v>
      </c>
      <c r="C90" s="4" t="s">
        <v>7</v>
      </c>
      <c r="D90" t="b">
        <f t="shared" si="2"/>
        <v>1</v>
      </c>
    </row>
    <row r="91" spans="1:4" ht="12.75">
      <c r="A91">
        <f t="shared" si="3"/>
        <v>90</v>
      </c>
      <c r="B91" s="4" t="s">
        <v>9</v>
      </c>
      <c r="C91" s="4" t="s">
        <v>11</v>
      </c>
      <c r="D91" t="b">
        <f t="shared" si="2"/>
        <v>0</v>
      </c>
    </row>
    <row r="92" spans="1:4" ht="12.75">
      <c r="A92">
        <f t="shared" si="3"/>
        <v>91</v>
      </c>
      <c r="B92" s="4" t="s">
        <v>7</v>
      </c>
      <c r="C92" s="4" t="s">
        <v>9</v>
      </c>
      <c r="D92" t="b">
        <f t="shared" si="2"/>
        <v>0</v>
      </c>
    </row>
    <row r="93" spans="1:4" ht="12.75">
      <c r="A93">
        <f t="shared" si="3"/>
        <v>92</v>
      </c>
      <c r="B93" s="4" t="s">
        <v>60</v>
      </c>
      <c r="C93" s="4" t="s">
        <v>7</v>
      </c>
      <c r="D93" t="b">
        <f>NOT(ISERR(FIND(C93,B93,1)))</f>
        <v>1</v>
      </c>
    </row>
    <row r="94" spans="1:3" ht="12.75">
      <c r="A94">
        <f t="shared" si="3"/>
        <v>93</v>
      </c>
      <c r="B94" s="4" t="s">
        <v>8</v>
      </c>
      <c r="C94" s="4" t="s">
        <v>8</v>
      </c>
    </row>
    <row r="95" spans="1:4" ht="12.75">
      <c r="A95">
        <f t="shared" si="3"/>
        <v>94</v>
      </c>
      <c r="B95" s="4" t="s">
        <v>8</v>
      </c>
      <c r="C95" s="4" t="s">
        <v>8</v>
      </c>
      <c r="D95" t="b">
        <f aca="true" t="shared" si="4" ref="D95:D117">NOT(ISERR(FIND(C95,B95,1)))</f>
        <v>1</v>
      </c>
    </row>
    <row r="96" spans="1:4" ht="12.75">
      <c r="A96">
        <f t="shared" si="3"/>
        <v>95</v>
      </c>
      <c r="B96" s="4" t="s">
        <v>10</v>
      </c>
      <c r="C96" s="4" t="s">
        <v>10</v>
      </c>
      <c r="D96" t="b">
        <f t="shared" si="4"/>
        <v>1</v>
      </c>
    </row>
    <row r="97" spans="1:4" ht="12.75">
      <c r="A97">
        <f t="shared" si="3"/>
        <v>96</v>
      </c>
      <c r="B97" s="4" t="s">
        <v>11</v>
      </c>
      <c r="C97" s="4" t="s">
        <v>11</v>
      </c>
      <c r="D97" t="b">
        <f t="shared" si="4"/>
        <v>1</v>
      </c>
    </row>
    <row r="98" spans="1:4" ht="12.75">
      <c r="A98">
        <f t="shared" si="3"/>
        <v>97</v>
      </c>
      <c r="B98" s="4" t="s">
        <v>11</v>
      </c>
      <c r="C98" s="4" t="s">
        <v>11</v>
      </c>
      <c r="D98" t="b">
        <f t="shared" si="4"/>
        <v>1</v>
      </c>
    </row>
    <row r="99" spans="1:4" ht="12.75">
      <c r="A99">
        <f t="shared" si="3"/>
        <v>98</v>
      </c>
      <c r="B99" s="4" t="s">
        <v>8</v>
      </c>
      <c r="C99" s="4" t="s">
        <v>8</v>
      </c>
      <c r="D99" t="b">
        <f t="shared" si="4"/>
        <v>1</v>
      </c>
    </row>
    <row r="100" spans="1:4" ht="12.75">
      <c r="A100">
        <f t="shared" si="3"/>
        <v>99</v>
      </c>
      <c r="B100" s="4" t="s">
        <v>11</v>
      </c>
      <c r="C100" s="4" t="s">
        <v>11</v>
      </c>
      <c r="D100" t="b">
        <f t="shared" si="4"/>
        <v>1</v>
      </c>
    </row>
    <row r="101" spans="1:4" ht="12.75">
      <c r="A101">
        <f t="shared" si="3"/>
        <v>100</v>
      </c>
      <c r="B101" s="4" t="s">
        <v>8</v>
      </c>
      <c r="C101" s="4" t="s">
        <v>7</v>
      </c>
      <c r="D101" t="b">
        <f t="shared" si="4"/>
        <v>0</v>
      </c>
    </row>
    <row r="102" spans="1:4" ht="12.75">
      <c r="A102">
        <f t="shared" si="3"/>
        <v>101</v>
      </c>
      <c r="B102" s="4" t="s">
        <v>7</v>
      </c>
      <c r="C102" s="4" t="s">
        <v>8</v>
      </c>
      <c r="D102" t="b">
        <f t="shared" si="4"/>
        <v>0</v>
      </c>
    </row>
    <row r="103" spans="1:4" ht="12.75">
      <c r="A103">
        <f t="shared" si="3"/>
        <v>102</v>
      </c>
      <c r="B103" s="4" t="s">
        <v>7</v>
      </c>
      <c r="C103" s="4" t="s">
        <v>7</v>
      </c>
      <c r="D103" t="b">
        <f t="shared" si="4"/>
        <v>1</v>
      </c>
    </row>
    <row r="104" spans="1:4" ht="12.75">
      <c r="A104">
        <f t="shared" si="3"/>
        <v>103</v>
      </c>
      <c r="B104" s="4" t="s">
        <v>8</v>
      </c>
      <c r="C104" s="4" t="s">
        <v>8</v>
      </c>
      <c r="D104" t="b">
        <f t="shared" si="4"/>
        <v>1</v>
      </c>
    </row>
    <row r="105" spans="1:4" ht="12.75">
      <c r="A105">
        <f t="shared" si="3"/>
        <v>104</v>
      </c>
      <c r="B105" s="4" t="s">
        <v>8</v>
      </c>
      <c r="C105" s="4" t="s">
        <v>8</v>
      </c>
      <c r="D105" t="b">
        <f t="shared" si="4"/>
        <v>1</v>
      </c>
    </row>
    <row r="106" spans="1:4" ht="12.75">
      <c r="A106">
        <f t="shared" si="3"/>
        <v>105</v>
      </c>
      <c r="B106" s="4" t="s">
        <v>7</v>
      </c>
      <c r="C106" s="4" t="s">
        <v>7</v>
      </c>
      <c r="D106" t="b">
        <f t="shared" si="4"/>
        <v>1</v>
      </c>
    </row>
    <row r="107" spans="1:4" ht="12.75">
      <c r="A107">
        <f t="shared" si="3"/>
        <v>106</v>
      </c>
      <c r="B107" s="4" t="s">
        <v>9</v>
      </c>
      <c r="C107" s="4" t="s">
        <v>9</v>
      </c>
      <c r="D107" t="b">
        <f t="shared" si="4"/>
        <v>1</v>
      </c>
    </row>
    <row r="108" spans="1:4" ht="12.75">
      <c r="A108">
        <f t="shared" si="3"/>
        <v>107</v>
      </c>
      <c r="B108" s="4" t="s">
        <v>9</v>
      </c>
      <c r="C108" s="4" t="s">
        <v>9</v>
      </c>
      <c r="D108" t="b">
        <f t="shared" si="4"/>
        <v>1</v>
      </c>
    </row>
    <row r="109" spans="1:4" ht="12.75">
      <c r="A109">
        <f t="shared" si="3"/>
        <v>108</v>
      </c>
      <c r="B109" s="4" t="s">
        <v>11</v>
      </c>
      <c r="C109" s="4" t="s">
        <v>11</v>
      </c>
      <c r="D109" t="b">
        <f t="shared" si="4"/>
        <v>1</v>
      </c>
    </row>
    <row r="110" spans="1:4" ht="12.75">
      <c r="A110">
        <f t="shared" si="3"/>
        <v>109</v>
      </c>
      <c r="B110" s="4" t="s">
        <v>9</v>
      </c>
      <c r="C110" s="4" t="s">
        <v>9</v>
      </c>
      <c r="D110" t="b">
        <f t="shared" si="4"/>
        <v>1</v>
      </c>
    </row>
    <row r="111" spans="1:4" ht="12.75">
      <c r="A111">
        <f t="shared" si="3"/>
        <v>110</v>
      </c>
      <c r="B111" s="4" t="s">
        <v>8</v>
      </c>
      <c r="C111" s="4" t="s">
        <v>8</v>
      </c>
      <c r="D111" t="b">
        <f t="shared" si="4"/>
        <v>1</v>
      </c>
    </row>
    <row r="112" spans="1:4" ht="12.75">
      <c r="A112">
        <f t="shared" si="3"/>
        <v>111</v>
      </c>
      <c r="B112" s="4" t="s">
        <v>11</v>
      </c>
      <c r="C112" s="4" t="s">
        <v>11</v>
      </c>
      <c r="D112" t="b">
        <f t="shared" si="4"/>
        <v>1</v>
      </c>
    </row>
    <row r="113" spans="1:4" ht="12.75">
      <c r="A113">
        <f t="shared" si="3"/>
        <v>112</v>
      </c>
      <c r="B113" s="4" t="s">
        <v>7</v>
      </c>
      <c r="C113" s="4" t="s">
        <v>7</v>
      </c>
      <c r="D113" t="b">
        <f t="shared" si="4"/>
        <v>1</v>
      </c>
    </row>
    <row r="114" spans="1:4" ht="12.75">
      <c r="A114">
        <f t="shared" si="3"/>
        <v>113</v>
      </c>
      <c r="B114" s="4" t="s">
        <v>11</v>
      </c>
      <c r="C114" s="4" t="s">
        <v>11</v>
      </c>
      <c r="D114" t="b">
        <f t="shared" si="4"/>
        <v>1</v>
      </c>
    </row>
    <row r="115" ht="12.75">
      <c r="A115">
        <f t="shared" si="3"/>
        <v>114</v>
      </c>
    </row>
    <row r="116" spans="1:4" ht="12.75">
      <c r="A116">
        <f t="shared" si="3"/>
        <v>115</v>
      </c>
      <c r="B116" s="4" t="s">
        <v>11</v>
      </c>
      <c r="C116" s="4" t="s">
        <v>11</v>
      </c>
      <c r="D116" t="b">
        <f t="shared" si="4"/>
        <v>1</v>
      </c>
    </row>
    <row r="117" spans="1:4" ht="12.75">
      <c r="A117">
        <f t="shared" si="3"/>
        <v>116</v>
      </c>
      <c r="B117" s="4" t="s">
        <v>9</v>
      </c>
      <c r="C117" s="4" t="s">
        <v>9</v>
      </c>
      <c r="D117" t="b">
        <f t="shared" si="4"/>
        <v>1</v>
      </c>
    </row>
    <row r="118" spans="1:3" ht="12.75">
      <c r="A118">
        <f t="shared" si="3"/>
        <v>117</v>
      </c>
      <c r="B118" s="4" t="s">
        <v>11</v>
      </c>
      <c r="C118" s="4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workbookViewId="0" topLeftCell="A1">
      <selection activeCell="F9" sqref="F9"/>
    </sheetView>
  </sheetViews>
  <sheetFormatPr defaultColWidth="9.140625" defaultRowHeight="12.75"/>
  <cols>
    <col min="2" max="3" width="8.8515625" style="4" customWidth="1"/>
    <col min="5" max="5" width="2.28125" style="0" customWidth="1"/>
    <col min="6" max="6" width="14.00390625" style="0" bestFit="1" customWidth="1"/>
    <col min="9" max="9" width="7.57421875" style="4" bestFit="1" customWidth="1"/>
    <col min="10" max="10" width="7.8515625" style="0" bestFit="1" customWidth="1"/>
    <col min="11" max="11" width="10.28125" style="0" customWidth="1"/>
  </cols>
  <sheetData>
    <row r="1" spans="1:11" s="1" customFormat="1" ht="25.5">
      <c r="A1" s="1" t="s">
        <v>3</v>
      </c>
      <c r="B1" s="3" t="s">
        <v>4</v>
      </c>
      <c r="C1" s="3" t="s">
        <v>5</v>
      </c>
      <c r="D1" s="1" t="s">
        <v>6</v>
      </c>
      <c r="F1" s="1" t="s">
        <v>12</v>
      </c>
      <c r="G1" s="1" t="s">
        <v>13</v>
      </c>
      <c r="I1" s="3" t="s">
        <v>17</v>
      </c>
      <c r="J1" s="1" t="s">
        <v>19</v>
      </c>
      <c r="K1" s="1" t="s">
        <v>18</v>
      </c>
    </row>
    <row r="2" spans="1:11" ht="12.75">
      <c r="A2">
        <v>1</v>
      </c>
      <c r="B2" s="4" t="s">
        <v>9</v>
      </c>
      <c r="C2" s="4" t="s">
        <v>8</v>
      </c>
      <c r="D2" t="b">
        <f aca="true" t="shared" si="0" ref="D2:D65">NOT(ISERR(FIND(C2,B2,1)))</f>
        <v>0</v>
      </c>
      <c r="F2" t="s">
        <v>14</v>
      </c>
      <c r="G2">
        <f>COUNTIF(D:D,FALSE)+G3</f>
        <v>118</v>
      </c>
      <c r="I2" s="4" t="s">
        <v>11</v>
      </c>
      <c r="J2">
        <f>COUNTIF(B:B,I2)</f>
        <v>28</v>
      </c>
      <c r="K2" s="2">
        <f>J2/$G$2</f>
        <v>0.23728813559322035</v>
      </c>
    </row>
    <row r="3" spans="1:11" ht="12.75">
      <c r="A3">
        <v>2</v>
      </c>
      <c r="B3" s="4" t="s">
        <v>9</v>
      </c>
      <c r="C3" s="4" t="s">
        <v>7</v>
      </c>
      <c r="D3" t="b">
        <f t="shared" si="0"/>
        <v>0</v>
      </c>
      <c r="F3" t="s">
        <v>15</v>
      </c>
      <c r="G3">
        <f>COUNTIF(D:D,TRUE)</f>
        <v>100</v>
      </c>
      <c r="I3" s="4" t="s">
        <v>7</v>
      </c>
      <c r="J3">
        <f>COUNTIF(B:B,I3)</f>
        <v>22</v>
      </c>
      <c r="K3" s="2">
        <f>J3/$G$2</f>
        <v>0.1864406779661017</v>
      </c>
    </row>
    <row r="4" spans="1:11" ht="12.75">
      <c r="A4">
        <v>3</v>
      </c>
      <c r="B4" s="4" t="s">
        <v>11</v>
      </c>
      <c r="C4" s="4" t="s">
        <v>11</v>
      </c>
      <c r="D4" t="b">
        <f t="shared" si="0"/>
        <v>1</v>
      </c>
      <c r="F4" t="s">
        <v>16</v>
      </c>
      <c r="G4" s="2">
        <f>G3/G2</f>
        <v>0.847457627118644</v>
      </c>
      <c r="I4" s="4" t="s">
        <v>8</v>
      </c>
      <c r="J4">
        <f>COUNTIF(B:B,I4)</f>
        <v>25</v>
      </c>
      <c r="K4" s="2">
        <f>J4/$G$2</f>
        <v>0.211864406779661</v>
      </c>
    </row>
    <row r="5" spans="1:11" ht="12.75">
      <c r="A5">
        <v>4</v>
      </c>
      <c r="B5" s="4" t="s">
        <v>10</v>
      </c>
      <c r="C5" s="4" t="s">
        <v>10</v>
      </c>
      <c r="D5" t="b">
        <f t="shared" si="0"/>
        <v>1</v>
      </c>
      <c r="I5" s="4" t="s">
        <v>9</v>
      </c>
      <c r="J5">
        <f>COUNTIF(B:B,I5)</f>
        <v>25</v>
      </c>
      <c r="K5" s="2">
        <f>J5/$G$2</f>
        <v>0.211864406779661</v>
      </c>
    </row>
    <row r="6" spans="1:11" ht="12.75">
      <c r="A6">
        <v>5</v>
      </c>
      <c r="B6" s="4" t="s">
        <v>10</v>
      </c>
      <c r="C6" s="4" t="s">
        <v>7</v>
      </c>
      <c r="D6" t="b">
        <f t="shared" si="0"/>
        <v>0</v>
      </c>
      <c r="F6" t="s">
        <v>56</v>
      </c>
      <c r="G6">
        <v>113</v>
      </c>
      <c r="I6" s="4" t="s">
        <v>10</v>
      </c>
      <c r="J6">
        <f>COUNTIF(B:B,I6)</f>
        <v>19</v>
      </c>
      <c r="K6" s="2">
        <f>J6/$G$2</f>
        <v>0.16101694915254236</v>
      </c>
    </row>
    <row r="7" spans="1:7" ht="12.75">
      <c r="A7">
        <v>6</v>
      </c>
      <c r="B7" s="4" t="s">
        <v>8</v>
      </c>
      <c r="C7" s="4" t="s">
        <v>8</v>
      </c>
      <c r="D7" t="b">
        <f t="shared" si="0"/>
        <v>1</v>
      </c>
      <c r="F7" t="s">
        <v>57</v>
      </c>
      <c r="G7" s="2">
        <f>G3/G6</f>
        <v>0.8849557522123894</v>
      </c>
    </row>
    <row r="8" spans="1:4" ht="12.75">
      <c r="A8">
        <v>7</v>
      </c>
      <c r="B8" s="4" t="s">
        <v>10</v>
      </c>
      <c r="C8" s="4" t="s">
        <v>7</v>
      </c>
      <c r="D8" t="b">
        <f t="shared" si="0"/>
        <v>0</v>
      </c>
    </row>
    <row r="9" spans="1:6" ht="12.75">
      <c r="A9">
        <v>8</v>
      </c>
      <c r="B9" s="4" t="s">
        <v>9</v>
      </c>
      <c r="C9" s="4" t="s">
        <v>9</v>
      </c>
      <c r="D9" t="b">
        <f t="shared" si="0"/>
        <v>1</v>
      </c>
      <c r="F9" s="20" t="s">
        <v>66</v>
      </c>
    </row>
    <row r="10" spans="1:4" ht="12.75">
      <c r="A10">
        <v>9</v>
      </c>
      <c r="B10" s="4" t="s">
        <v>8</v>
      </c>
      <c r="C10" s="4" t="s">
        <v>8</v>
      </c>
      <c r="D10" t="b">
        <f t="shared" si="0"/>
        <v>1</v>
      </c>
    </row>
    <row r="11" spans="1:4" ht="12.75">
      <c r="A11">
        <v>10</v>
      </c>
      <c r="B11" s="4" t="s">
        <v>10</v>
      </c>
      <c r="C11" s="4" t="s">
        <v>10</v>
      </c>
      <c r="D11" t="b">
        <f t="shared" si="0"/>
        <v>1</v>
      </c>
    </row>
    <row r="12" spans="1:4" ht="12.75">
      <c r="A12">
        <v>11</v>
      </c>
      <c r="B12" s="4" t="s">
        <v>7</v>
      </c>
      <c r="C12" s="4" t="s">
        <v>7</v>
      </c>
      <c r="D12" t="b">
        <f t="shared" si="0"/>
        <v>1</v>
      </c>
    </row>
    <row r="13" spans="1:4" ht="12.75">
      <c r="A13">
        <v>12</v>
      </c>
      <c r="B13" s="4" t="s">
        <v>11</v>
      </c>
      <c r="C13" s="4" t="s">
        <v>11</v>
      </c>
      <c r="D13" t="b">
        <f t="shared" si="0"/>
        <v>1</v>
      </c>
    </row>
    <row r="14" spans="1:4" ht="12.75">
      <c r="A14">
        <v>13</v>
      </c>
      <c r="B14" s="4" t="s">
        <v>7</v>
      </c>
      <c r="C14" s="4" t="s">
        <v>7</v>
      </c>
      <c r="D14" t="b">
        <f t="shared" si="0"/>
        <v>1</v>
      </c>
    </row>
    <row r="15" spans="1:4" ht="12.75">
      <c r="A15">
        <v>14</v>
      </c>
      <c r="B15" s="4" t="s">
        <v>11</v>
      </c>
      <c r="C15" s="4" t="s">
        <v>11</v>
      </c>
      <c r="D15" t="b">
        <f t="shared" si="0"/>
        <v>1</v>
      </c>
    </row>
    <row r="16" spans="1:4" ht="12.75">
      <c r="A16">
        <v>15</v>
      </c>
      <c r="B16" s="4" t="s">
        <v>9</v>
      </c>
      <c r="C16" s="4" t="s">
        <v>9</v>
      </c>
      <c r="D16" t="b">
        <f t="shared" si="0"/>
        <v>1</v>
      </c>
    </row>
    <row r="17" spans="1:4" ht="12.75">
      <c r="A17">
        <v>16</v>
      </c>
      <c r="B17" s="4" t="s">
        <v>11</v>
      </c>
      <c r="C17" s="4" t="s">
        <v>11</v>
      </c>
      <c r="D17" t="b">
        <f t="shared" si="0"/>
        <v>1</v>
      </c>
    </row>
    <row r="18" spans="1:4" ht="12.75">
      <c r="A18">
        <v>17</v>
      </c>
      <c r="B18" s="4" t="s">
        <v>8</v>
      </c>
      <c r="C18" s="4" t="s">
        <v>11</v>
      </c>
      <c r="D18" t="b">
        <f t="shared" si="0"/>
        <v>0</v>
      </c>
    </row>
    <row r="19" spans="1:4" ht="12.75">
      <c r="A19">
        <v>18</v>
      </c>
      <c r="B19" s="4" t="s">
        <v>7</v>
      </c>
      <c r="C19" s="4" t="s">
        <v>7</v>
      </c>
      <c r="D19" t="b">
        <f t="shared" si="0"/>
        <v>1</v>
      </c>
    </row>
    <row r="20" spans="1:6" ht="12.75">
      <c r="A20">
        <v>19</v>
      </c>
      <c r="B20" s="4" t="s">
        <v>11</v>
      </c>
      <c r="C20" s="4" t="s">
        <v>11</v>
      </c>
      <c r="D20" t="b">
        <f t="shared" si="0"/>
        <v>1</v>
      </c>
      <c r="E20" t="s">
        <v>62</v>
      </c>
      <c r="F20" t="s">
        <v>63</v>
      </c>
    </row>
    <row r="21" spans="1:4" ht="12.75">
      <c r="A21">
        <v>20</v>
      </c>
      <c r="B21" s="4" t="s">
        <v>11</v>
      </c>
      <c r="C21" s="4" t="s">
        <v>11</v>
      </c>
      <c r="D21" t="b">
        <f t="shared" si="0"/>
        <v>1</v>
      </c>
    </row>
    <row r="22" spans="1:4" ht="12.75">
      <c r="A22">
        <v>21</v>
      </c>
      <c r="B22" s="4" t="s">
        <v>11</v>
      </c>
      <c r="C22" s="4" t="s">
        <v>11</v>
      </c>
      <c r="D22" t="b">
        <f t="shared" si="0"/>
        <v>1</v>
      </c>
    </row>
    <row r="23" spans="1:4" ht="12.75">
      <c r="A23">
        <v>22</v>
      </c>
      <c r="B23" s="4" t="s">
        <v>8</v>
      </c>
      <c r="C23" s="4" t="s">
        <v>8</v>
      </c>
      <c r="D23" t="b">
        <f t="shared" si="0"/>
        <v>1</v>
      </c>
    </row>
    <row r="24" spans="1:4" ht="12.75">
      <c r="A24">
        <v>23</v>
      </c>
      <c r="B24" s="4" t="s">
        <v>8</v>
      </c>
      <c r="C24" s="4" t="s">
        <v>8</v>
      </c>
      <c r="D24" t="b">
        <f t="shared" si="0"/>
        <v>1</v>
      </c>
    </row>
    <row r="25" spans="1:6" ht="12.75">
      <c r="A25">
        <v>24</v>
      </c>
      <c r="B25" s="4" t="s">
        <v>9</v>
      </c>
      <c r="C25" s="4" t="s">
        <v>9</v>
      </c>
      <c r="F25" t="s">
        <v>64</v>
      </c>
    </row>
    <row r="26" spans="1:4" ht="12.75">
      <c r="A26">
        <v>25</v>
      </c>
      <c r="B26" s="4" t="s">
        <v>8</v>
      </c>
      <c r="C26" s="4" t="s">
        <v>11</v>
      </c>
      <c r="D26" t="b">
        <f t="shared" si="0"/>
        <v>0</v>
      </c>
    </row>
    <row r="27" spans="1:4" ht="12.75">
      <c r="A27">
        <v>26</v>
      </c>
      <c r="B27" s="4" t="s">
        <v>9</v>
      </c>
      <c r="C27" s="4" t="s">
        <v>9</v>
      </c>
      <c r="D27" t="b">
        <f t="shared" si="0"/>
        <v>1</v>
      </c>
    </row>
    <row r="28" spans="1:4" ht="12.75">
      <c r="A28">
        <v>27</v>
      </c>
      <c r="B28" s="4" t="s">
        <v>10</v>
      </c>
      <c r="C28" s="4" t="s">
        <v>8</v>
      </c>
      <c r="D28" t="b">
        <f t="shared" si="0"/>
        <v>0</v>
      </c>
    </row>
    <row r="29" spans="1:4" ht="12.75">
      <c r="A29">
        <v>28</v>
      </c>
      <c r="B29" s="4" t="s">
        <v>9</v>
      </c>
      <c r="C29" s="4" t="s">
        <v>9</v>
      </c>
      <c r="D29" t="b">
        <f t="shared" si="0"/>
        <v>1</v>
      </c>
    </row>
    <row r="30" spans="1:4" ht="12.75">
      <c r="A30">
        <v>29</v>
      </c>
      <c r="B30" s="4" t="s">
        <v>8</v>
      </c>
      <c r="C30" s="4" t="s">
        <v>8</v>
      </c>
      <c r="D30" t="b">
        <f t="shared" si="0"/>
        <v>1</v>
      </c>
    </row>
    <row r="31" spans="1:4" ht="12.75">
      <c r="A31">
        <v>30</v>
      </c>
      <c r="B31" s="4" t="s">
        <v>11</v>
      </c>
      <c r="C31" s="4" t="s">
        <v>11</v>
      </c>
      <c r="D31" t="b">
        <f t="shared" si="0"/>
        <v>1</v>
      </c>
    </row>
    <row r="32" spans="1:4" ht="12.75">
      <c r="A32">
        <v>31</v>
      </c>
      <c r="B32" s="4" t="s">
        <v>10</v>
      </c>
      <c r="C32" s="4" t="s">
        <v>10</v>
      </c>
      <c r="D32" t="b">
        <f t="shared" si="0"/>
        <v>1</v>
      </c>
    </row>
    <row r="33" spans="1:4" ht="12.75">
      <c r="A33">
        <v>32</v>
      </c>
      <c r="B33" s="4" t="s">
        <v>9</v>
      </c>
      <c r="C33" s="4" t="s">
        <v>8</v>
      </c>
      <c r="D33" t="b">
        <f t="shared" si="0"/>
        <v>0</v>
      </c>
    </row>
    <row r="34" spans="1:4" ht="12.75">
      <c r="A34">
        <v>33</v>
      </c>
      <c r="B34" s="4" t="s">
        <v>8</v>
      </c>
      <c r="C34" s="4" t="s">
        <v>8</v>
      </c>
      <c r="D34" t="b">
        <f t="shared" si="0"/>
        <v>1</v>
      </c>
    </row>
    <row r="35" spans="1:4" ht="12.75">
      <c r="A35">
        <v>34</v>
      </c>
      <c r="B35" s="4" t="s">
        <v>11</v>
      </c>
      <c r="C35" s="4" t="s">
        <v>11</v>
      </c>
      <c r="D35" t="b">
        <f t="shared" si="0"/>
        <v>1</v>
      </c>
    </row>
    <row r="36" spans="1:4" ht="12.75">
      <c r="A36">
        <v>35</v>
      </c>
      <c r="B36" s="4" t="s">
        <v>7</v>
      </c>
      <c r="C36" s="4" t="s">
        <v>7</v>
      </c>
      <c r="D36" t="b">
        <f t="shared" si="0"/>
        <v>1</v>
      </c>
    </row>
    <row r="37" spans="1:4" ht="12.75">
      <c r="A37">
        <v>36</v>
      </c>
      <c r="B37" s="4" t="s">
        <v>10</v>
      </c>
      <c r="C37" s="4" t="s">
        <v>10</v>
      </c>
      <c r="D37" t="b">
        <f t="shared" si="0"/>
        <v>1</v>
      </c>
    </row>
    <row r="38" spans="1:4" ht="12.75">
      <c r="A38">
        <v>37</v>
      </c>
      <c r="B38" s="4" t="s">
        <v>7</v>
      </c>
      <c r="C38" s="4" t="s">
        <v>7</v>
      </c>
      <c r="D38" t="b">
        <f t="shared" si="0"/>
        <v>1</v>
      </c>
    </row>
    <row r="39" spans="1:4" ht="12.75">
      <c r="A39">
        <v>38</v>
      </c>
      <c r="B39" s="4" t="s">
        <v>9</v>
      </c>
      <c r="C39" s="4" t="s">
        <v>9</v>
      </c>
      <c r="D39" t="b">
        <f t="shared" si="0"/>
        <v>1</v>
      </c>
    </row>
    <row r="40" spans="1:4" ht="12.75">
      <c r="A40">
        <v>39</v>
      </c>
      <c r="B40" s="4" t="s">
        <v>11</v>
      </c>
      <c r="C40" s="4" t="s">
        <v>11</v>
      </c>
      <c r="D40" t="b">
        <f t="shared" si="0"/>
        <v>1</v>
      </c>
    </row>
    <row r="41" spans="1:4" ht="12.75">
      <c r="A41">
        <v>40</v>
      </c>
      <c r="B41" s="4" t="s">
        <v>11</v>
      </c>
      <c r="C41" s="4" t="s">
        <v>11</v>
      </c>
      <c r="D41" t="b">
        <f t="shared" si="0"/>
        <v>1</v>
      </c>
    </row>
    <row r="42" spans="1:4" ht="12.75">
      <c r="A42">
        <v>41</v>
      </c>
      <c r="B42" s="4" t="s">
        <v>10</v>
      </c>
      <c r="C42" s="4" t="s">
        <v>10</v>
      </c>
      <c r="D42" t="b">
        <f t="shared" si="0"/>
        <v>1</v>
      </c>
    </row>
    <row r="43" spans="1:4" ht="12.75">
      <c r="A43">
        <v>42</v>
      </c>
      <c r="B43" s="4" t="s">
        <v>10</v>
      </c>
      <c r="C43" s="4" t="s">
        <v>10</v>
      </c>
      <c r="D43" t="b">
        <f t="shared" si="0"/>
        <v>1</v>
      </c>
    </row>
    <row r="44" spans="1:4" ht="12.75">
      <c r="A44">
        <v>43</v>
      </c>
      <c r="B44" s="4" t="s">
        <v>8</v>
      </c>
      <c r="C44" s="4" t="s">
        <v>8</v>
      </c>
      <c r="D44" t="b">
        <f t="shared" si="0"/>
        <v>1</v>
      </c>
    </row>
    <row r="45" spans="1:4" ht="12.75">
      <c r="A45">
        <v>44</v>
      </c>
      <c r="B45" s="4" t="s">
        <v>11</v>
      </c>
      <c r="C45" s="4" t="s">
        <v>11</v>
      </c>
      <c r="D45" t="b">
        <f t="shared" si="0"/>
        <v>1</v>
      </c>
    </row>
    <row r="46" spans="1:6" ht="12.75">
      <c r="A46">
        <v>45</v>
      </c>
      <c r="B46" s="4" t="s">
        <v>8</v>
      </c>
      <c r="C46" s="4" t="s">
        <v>8</v>
      </c>
      <c r="D46" t="b">
        <f t="shared" si="0"/>
        <v>1</v>
      </c>
      <c r="E46" t="s">
        <v>62</v>
      </c>
      <c r="F46" t="s">
        <v>63</v>
      </c>
    </row>
    <row r="47" spans="1:4" ht="12.75">
      <c r="A47">
        <v>46</v>
      </c>
      <c r="B47" s="4" t="s">
        <v>7</v>
      </c>
      <c r="C47" s="4" t="s">
        <v>7</v>
      </c>
      <c r="D47" t="b">
        <f t="shared" si="0"/>
        <v>1</v>
      </c>
    </row>
    <row r="48" spans="1:4" ht="12.75">
      <c r="A48">
        <v>47</v>
      </c>
      <c r="B48" s="4" t="s">
        <v>8</v>
      </c>
      <c r="C48" s="4" t="s">
        <v>8</v>
      </c>
      <c r="D48" t="b">
        <f t="shared" si="0"/>
        <v>1</v>
      </c>
    </row>
    <row r="49" spans="1:6" ht="12.75">
      <c r="A49">
        <v>48</v>
      </c>
      <c r="B49" s="4" t="s">
        <v>11</v>
      </c>
      <c r="C49" s="4" t="s">
        <v>7</v>
      </c>
      <c r="F49" t="s">
        <v>64</v>
      </c>
    </row>
    <row r="50" spans="1:4" ht="12.75">
      <c r="A50">
        <v>49</v>
      </c>
      <c r="B50" s="4" t="s">
        <v>9</v>
      </c>
      <c r="C50" s="4" t="s">
        <v>9</v>
      </c>
      <c r="D50" t="b">
        <f t="shared" si="0"/>
        <v>1</v>
      </c>
    </row>
    <row r="51" spans="1:4" ht="12.75">
      <c r="A51">
        <v>50</v>
      </c>
      <c r="B51" s="4" t="s">
        <v>7</v>
      </c>
      <c r="C51" s="4" t="s">
        <v>7</v>
      </c>
      <c r="D51" t="b">
        <f t="shared" si="0"/>
        <v>1</v>
      </c>
    </row>
    <row r="52" spans="1:4" ht="12.75">
      <c r="A52">
        <v>51</v>
      </c>
      <c r="B52" s="4" t="s">
        <v>8</v>
      </c>
      <c r="C52" s="4" t="s">
        <v>8</v>
      </c>
      <c r="D52" t="b">
        <f t="shared" si="0"/>
        <v>1</v>
      </c>
    </row>
    <row r="53" spans="1:4" ht="12.75">
      <c r="A53">
        <v>52</v>
      </c>
      <c r="B53" s="4" t="s">
        <v>7</v>
      </c>
      <c r="C53" s="4" t="s">
        <v>7</v>
      </c>
      <c r="D53" t="b">
        <f t="shared" si="0"/>
        <v>1</v>
      </c>
    </row>
    <row r="54" spans="1:5" ht="12.75">
      <c r="A54">
        <v>53</v>
      </c>
      <c r="B54" s="4" t="s">
        <v>8</v>
      </c>
      <c r="C54" s="4" t="s">
        <v>11</v>
      </c>
      <c r="D54" t="b">
        <f t="shared" si="0"/>
        <v>0</v>
      </c>
      <c r="E54" t="s">
        <v>62</v>
      </c>
    </row>
    <row r="55" spans="1:4" ht="12.75">
      <c r="A55">
        <v>54</v>
      </c>
      <c r="B55" s="4" t="s">
        <v>10</v>
      </c>
      <c r="C55" s="4" t="s">
        <v>10</v>
      </c>
      <c r="D55" t="b">
        <f t="shared" si="0"/>
        <v>1</v>
      </c>
    </row>
    <row r="56" spans="1:4" ht="12.75">
      <c r="A56">
        <v>55</v>
      </c>
      <c r="B56" s="4" t="s">
        <v>11</v>
      </c>
      <c r="C56" s="4" t="s">
        <v>11</v>
      </c>
      <c r="D56" t="b">
        <f t="shared" si="0"/>
        <v>1</v>
      </c>
    </row>
    <row r="57" spans="1:4" ht="12.75">
      <c r="A57">
        <v>56</v>
      </c>
      <c r="B57" s="4" t="s">
        <v>10</v>
      </c>
      <c r="C57" s="4" t="s">
        <v>10</v>
      </c>
      <c r="D57" t="b">
        <f t="shared" si="0"/>
        <v>1</v>
      </c>
    </row>
    <row r="58" spans="1:4" ht="12.75">
      <c r="A58">
        <v>57</v>
      </c>
      <c r="B58" s="4" t="s">
        <v>11</v>
      </c>
      <c r="C58" s="4" t="s">
        <v>11</v>
      </c>
      <c r="D58" t="b">
        <f t="shared" si="0"/>
        <v>1</v>
      </c>
    </row>
    <row r="59" spans="1:4" ht="12.75">
      <c r="A59">
        <v>58</v>
      </c>
      <c r="B59" s="4" t="s">
        <v>9</v>
      </c>
      <c r="C59" s="4" t="s">
        <v>9</v>
      </c>
      <c r="D59" t="b">
        <f t="shared" si="0"/>
        <v>1</v>
      </c>
    </row>
    <row r="60" spans="1:4" ht="12.75">
      <c r="A60">
        <v>59</v>
      </c>
      <c r="B60" s="4" t="s">
        <v>9</v>
      </c>
      <c r="C60" s="4" t="s">
        <v>9</v>
      </c>
      <c r="D60" t="b">
        <f t="shared" si="0"/>
        <v>1</v>
      </c>
    </row>
    <row r="61" spans="1:4" ht="12.75">
      <c r="A61">
        <v>60</v>
      </c>
      <c r="B61" s="4" t="s">
        <v>9</v>
      </c>
      <c r="C61" s="4" t="s">
        <v>9</v>
      </c>
      <c r="D61" t="b">
        <f t="shared" si="0"/>
        <v>1</v>
      </c>
    </row>
    <row r="62" spans="1:4" ht="12.75">
      <c r="A62">
        <v>61</v>
      </c>
      <c r="B62" s="4" t="s">
        <v>11</v>
      </c>
      <c r="C62" s="4" t="s">
        <v>11</v>
      </c>
      <c r="D62" t="b">
        <f t="shared" si="0"/>
        <v>1</v>
      </c>
    </row>
    <row r="63" spans="1:4" ht="12.75">
      <c r="A63">
        <v>62</v>
      </c>
      <c r="B63" s="4" t="s">
        <v>9</v>
      </c>
      <c r="C63" s="4" t="s">
        <v>9</v>
      </c>
      <c r="D63" t="b">
        <f t="shared" si="0"/>
        <v>1</v>
      </c>
    </row>
    <row r="64" spans="1:4" ht="12.75">
      <c r="A64">
        <v>63</v>
      </c>
      <c r="B64" s="4" t="s">
        <v>9</v>
      </c>
      <c r="C64" s="4" t="s">
        <v>9</v>
      </c>
      <c r="D64" t="b">
        <f t="shared" si="0"/>
        <v>1</v>
      </c>
    </row>
    <row r="65" spans="1:4" ht="12.75">
      <c r="A65">
        <v>64</v>
      </c>
      <c r="B65" s="4" t="s">
        <v>10</v>
      </c>
      <c r="C65" s="4" t="s">
        <v>8</v>
      </c>
      <c r="D65" t="b">
        <f t="shared" si="0"/>
        <v>0</v>
      </c>
    </row>
    <row r="66" spans="1:4" ht="12.75">
      <c r="A66">
        <v>65</v>
      </c>
      <c r="B66" s="4" t="s">
        <v>9</v>
      </c>
      <c r="C66" s="4" t="s">
        <v>9</v>
      </c>
      <c r="D66" t="b">
        <f aca="true" t="shared" si="1" ref="D66:D116">NOT(ISERR(FIND(C66,B66,1)))</f>
        <v>1</v>
      </c>
    </row>
    <row r="67" spans="1:5" ht="12.75">
      <c r="A67">
        <v>66</v>
      </c>
      <c r="B67" s="4" t="s">
        <v>9</v>
      </c>
      <c r="C67" s="4" t="s">
        <v>10</v>
      </c>
      <c r="D67" t="b">
        <f t="shared" si="1"/>
        <v>0</v>
      </c>
      <c r="E67" t="s">
        <v>62</v>
      </c>
    </row>
    <row r="68" spans="1:4" ht="12.75">
      <c r="A68">
        <v>67</v>
      </c>
      <c r="B68" s="4" t="s">
        <v>7</v>
      </c>
      <c r="C68" s="4" t="s">
        <v>7</v>
      </c>
      <c r="D68" t="b">
        <f t="shared" si="1"/>
        <v>1</v>
      </c>
    </row>
    <row r="69" spans="1:4" ht="12.75">
      <c r="A69">
        <v>68</v>
      </c>
      <c r="B69" s="4" t="s">
        <v>11</v>
      </c>
      <c r="C69" s="4" t="s">
        <v>11</v>
      </c>
      <c r="D69" t="b">
        <f t="shared" si="1"/>
        <v>1</v>
      </c>
    </row>
    <row r="70" spans="1:4" ht="12.75">
      <c r="A70">
        <v>69</v>
      </c>
      <c r="B70" s="4" t="s">
        <v>8</v>
      </c>
      <c r="C70" s="4" t="s">
        <v>8</v>
      </c>
      <c r="D70" t="b">
        <f t="shared" si="1"/>
        <v>1</v>
      </c>
    </row>
    <row r="71" spans="1:4" ht="12.75">
      <c r="A71">
        <v>70</v>
      </c>
      <c r="B71" s="4" t="s">
        <v>11</v>
      </c>
      <c r="C71" s="4" t="s">
        <v>11</v>
      </c>
      <c r="D71" t="b">
        <f t="shared" si="1"/>
        <v>1</v>
      </c>
    </row>
    <row r="72" spans="1:4" ht="12.75">
      <c r="A72">
        <v>71</v>
      </c>
      <c r="B72" s="4" t="s">
        <v>7</v>
      </c>
      <c r="C72" s="4" t="s">
        <v>7</v>
      </c>
      <c r="D72" t="b">
        <f t="shared" si="1"/>
        <v>1</v>
      </c>
    </row>
    <row r="73" spans="1:4" ht="12.75">
      <c r="A73">
        <v>72</v>
      </c>
      <c r="B73" s="4" t="s">
        <v>7</v>
      </c>
      <c r="C73" s="4" t="s">
        <v>7</v>
      </c>
      <c r="D73" t="b">
        <f t="shared" si="1"/>
        <v>1</v>
      </c>
    </row>
    <row r="74" spans="1:4" ht="12.75">
      <c r="A74">
        <v>73</v>
      </c>
      <c r="B74" s="4" t="s">
        <v>7</v>
      </c>
      <c r="C74" s="4" t="s">
        <v>7</v>
      </c>
      <c r="D74" t="b">
        <f t="shared" si="1"/>
        <v>1</v>
      </c>
    </row>
    <row r="75" spans="1:4" ht="12.75">
      <c r="A75">
        <v>74</v>
      </c>
      <c r="B75" s="4" t="s">
        <v>11</v>
      </c>
      <c r="C75" s="4" t="s">
        <v>11</v>
      </c>
      <c r="D75" t="b">
        <f t="shared" si="1"/>
        <v>1</v>
      </c>
    </row>
    <row r="76" spans="1:4" ht="12.75">
      <c r="A76">
        <v>75</v>
      </c>
      <c r="B76" s="4" t="s">
        <v>8</v>
      </c>
      <c r="C76" s="4" t="s">
        <v>8</v>
      </c>
      <c r="D76" t="b">
        <f t="shared" si="1"/>
        <v>1</v>
      </c>
    </row>
    <row r="77" spans="1:4" ht="12.75">
      <c r="A77">
        <v>76</v>
      </c>
      <c r="B77" s="4" t="s">
        <v>8</v>
      </c>
      <c r="C77" s="4" t="s">
        <v>8</v>
      </c>
      <c r="D77" t="b">
        <f t="shared" si="1"/>
        <v>1</v>
      </c>
    </row>
    <row r="78" spans="1:4" ht="12.75">
      <c r="A78">
        <v>77</v>
      </c>
      <c r="B78" s="4" t="s">
        <v>7</v>
      </c>
      <c r="C78" s="4" t="s">
        <v>7</v>
      </c>
      <c r="D78" t="b">
        <f t="shared" si="1"/>
        <v>1</v>
      </c>
    </row>
    <row r="79" spans="1:4" ht="12.75">
      <c r="A79">
        <v>78</v>
      </c>
      <c r="B79" s="4" t="s">
        <v>11</v>
      </c>
      <c r="C79" s="4" t="s">
        <v>11</v>
      </c>
      <c r="D79" t="b">
        <f t="shared" si="1"/>
        <v>1</v>
      </c>
    </row>
    <row r="80" spans="1:4" ht="12.75">
      <c r="A80">
        <v>79</v>
      </c>
      <c r="B80" s="4" t="s">
        <v>10</v>
      </c>
      <c r="C80" s="4" t="s">
        <v>10</v>
      </c>
      <c r="D80" t="b">
        <f t="shared" si="1"/>
        <v>1</v>
      </c>
    </row>
    <row r="81" spans="1:4" ht="12.75">
      <c r="A81">
        <v>80</v>
      </c>
      <c r="B81" s="4" t="s">
        <v>7</v>
      </c>
      <c r="C81" s="4" t="s">
        <v>7</v>
      </c>
      <c r="D81" t="b">
        <f t="shared" si="1"/>
        <v>1</v>
      </c>
    </row>
    <row r="82" spans="1:4" ht="12.75">
      <c r="A82">
        <v>81</v>
      </c>
      <c r="B82" s="4" t="s">
        <v>7</v>
      </c>
      <c r="C82" s="4" t="s">
        <v>7</v>
      </c>
      <c r="D82" t="b">
        <f t="shared" si="1"/>
        <v>1</v>
      </c>
    </row>
    <row r="83" spans="1:4" ht="12.75">
      <c r="A83">
        <v>82</v>
      </c>
      <c r="B83" s="4" t="s">
        <v>11</v>
      </c>
      <c r="C83" s="4" t="s">
        <v>11</v>
      </c>
      <c r="D83" t="b">
        <f t="shared" si="1"/>
        <v>1</v>
      </c>
    </row>
    <row r="84" spans="1:4" ht="12.75">
      <c r="A84">
        <v>83</v>
      </c>
      <c r="B84" s="4" t="s">
        <v>11</v>
      </c>
      <c r="C84" s="4" t="s">
        <v>11</v>
      </c>
      <c r="D84" t="b">
        <f t="shared" si="1"/>
        <v>1</v>
      </c>
    </row>
    <row r="85" spans="1:4" ht="12.75">
      <c r="A85">
        <v>84</v>
      </c>
      <c r="B85" s="4" t="s">
        <v>10</v>
      </c>
      <c r="C85" s="4" t="s">
        <v>10</v>
      </c>
      <c r="D85" t="b">
        <f t="shared" si="1"/>
        <v>1</v>
      </c>
    </row>
    <row r="86" spans="1:4" ht="12.75">
      <c r="A86">
        <v>85</v>
      </c>
      <c r="B86" s="4" t="s">
        <v>7</v>
      </c>
      <c r="C86" s="4" t="s">
        <v>7</v>
      </c>
      <c r="D86" t="b">
        <f t="shared" si="1"/>
        <v>1</v>
      </c>
    </row>
    <row r="87" spans="1:4" ht="12.75">
      <c r="A87">
        <v>86</v>
      </c>
      <c r="B87" s="4" t="s">
        <v>8</v>
      </c>
      <c r="C87" s="4" t="s">
        <v>8</v>
      </c>
      <c r="D87" t="b">
        <f t="shared" si="1"/>
        <v>1</v>
      </c>
    </row>
    <row r="88" spans="1:4" ht="12.75">
      <c r="A88">
        <v>87</v>
      </c>
      <c r="B88" s="4" t="s">
        <v>7</v>
      </c>
      <c r="C88" s="4" t="s">
        <v>7</v>
      </c>
      <c r="D88" t="b">
        <f t="shared" si="1"/>
        <v>1</v>
      </c>
    </row>
    <row r="89" spans="1:4" ht="12.75">
      <c r="A89">
        <v>88</v>
      </c>
      <c r="B89" s="4" t="s">
        <v>8</v>
      </c>
      <c r="C89" s="4" t="s">
        <v>8</v>
      </c>
      <c r="D89" t="b">
        <f t="shared" si="1"/>
        <v>1</v>
      </c>
    </row>
    <row r="90" spans="1:4" ht="12.75">
      <c r="A90">
        <v>89</v>
      </c>
      <c r="B90" s="4" t="s">
        <v>8</v>
      </c>
      <c r="C90" s="4" t="s">
        <v>9</v>
      </c>
      <c r="D90" t="b">
        <f t="shared" si="1"/>
        <v>0</v>
      </c>
    </row>
    <row r="91" spans="1:4" ht="12.75">
      <c r="A91">
        <v>90</v>
      </c>
      <c r="B91" s="4" t="s">
        <v>9</v>
      </c>
      <c r="C91" s="4" t="s">
        <v>9</v>
      </c>
      <c r="D91" t="b">
        <f t="shared" si="1"/>
        <v>1</v>
      </c>
    </row>
    <row r="92" spans="1:4" ht="12.75">
      <c r="A92">
        <v>91</v>
      </c>
      <c r="B92" s="4" t="s">
        <v>11</v>
      </c>
      <c r="C92" s="4" t="s">
        <v>11</v>
      </c>
      <c r="D92" t="b">
        <f t="shared" si="1"/>
        <v>1</v>
      </c>
    </row>
    <row r="93" spans="1:5" ht="12.75">
      <c r="A93">
        <v>92</v>
      </c>
      <c r="B93" s="4" t="s">
        <v>10</v>
      </c>
      <c r="C93" s="4" t="s">
        <v>8</v>
      </c>
      <c r="D93" t="b">
        <f t="shared" si="1"/>
        <v>0</v>
      </c>
      <c r="E93" t="s">
        <v>62</v>
      </c>
    </row>
    <row r="94" spans="1:4" ht="12.75">
      <c r="A94">
        <v>93</v>
      </c>
      <c r="B94" s="4" t="s">
        <v>8</v>
      </c>
      <c r="C94" s="4" t="s">
        <v>8</v>
      </c>
      <c r="D94" t="b">
        <f t="shared" si="1"/>
        <v>1</v>
      </c>
    </row>
    <row r="95" spans="1:5" ht="12.75">
      <c r="A95">
        <v>94</v>
      </c>
      <c r="B95" s="4" t="s">
        <v>10</v>
      </c>
      <c r="C95" s="4" t="s">
        <v>9</v>
      </c>
      <c r="D95" t="b">
        <f t="shared" si="1"/>
        <v>0</v>
      </c>
      <c r="E95" t="s">
        <v>62</v>
      </c>
    </row>
    <row r="96" spans="1:4" ht="12.75">
      <c r="A96">
        <v>95</v>
      </c>
      <c r="B96" s="4" t="s">
        <v>9</v>
      </c>
      <c r="C96" s="4" t="s">
        <v>9</v>
      </c>
      <c r="D96" t="b">
        <f t="shared" si="1"/>
        <v>1</v>
      </c>
    </row>
    <row r="97" spans="1:4" ht="12.75">
      <c r="A97">
        <v>96</v>
      </c>
      <c r="B97" s="4" t="s">
        <v>11</v>
      </c>
      <c r="C97" s="4" t="s">
        <v>11</v>
      </c>
      <c r="D97" t="b">
        <f t="shared" si="1"/>
        <v>1</v>
      </c>
    </row>
    <row r="98" spans="1:4" ht="12.75">
      <c r="A98">
        <v>97</v>
      </c>
      <c r="B98" s="4" t="s">
        <v>9</v>
      </c>
      <c r="C98" s="4" t="s">
        <v>9</v>
      </c>
      <c r="D98" t="b">
        <f t="shared" si="1"/>
        <v>1</v>
      </c>
    </row>
    <row r="99" spans="1:4" ht="12.75">
      <c r="A99">
        <v>98</v>
      </c>
      <c r="B99" s="4" t="s">
        <v>9</v>
      </c>
      <c r="C99" s="4" t="s">
        <v>9</v>
      </c>
      <c r="D99" t="b">
        <f t="shared" si="1"/>
        <v>1</v>
      </c>
    </row>
    <row r="100" spans="1:4" ht="12.75">
      <c r="A100">
        <v>99</v>
      </c>
      <c r="B100" s="4" t="s">
        <v>11</v>
      </c>
      <c r="C100" s="4" t="s">
        <v>8</v>
      </c>
      <c r="D100" t="b">
        <f t="shared" si="1"/>
        <v>0</v>
      </c>
    </row>
    <row r="101" spans="1:4" ht="12.75">
      <c r="A101">
        <v>100</v>
      </c>
      <c r="B101" s="4" t="s">
        <v>7</v>
      </c>
      <c r="C101" s="4" t="s">
        <v>7</v>
      </c>
      <c r="D101" t="b">
        <f t="shared" si="1"/>
        <v>1</v>
      </c>
    </row>
    <row r="102" spans="1:4" ht="12.75">
      <c r="A102">
        <v>101</v>
      </c>
      <c r="B102" s="4" t="s">
        <v>9</v>
      </c>
      <c r="C102" s="4" t="s">
        <v>9</v>
      </c>
      <c r="D102" t="b">
        <f t="shared" si="1"/>
        <v>1</v>
      </c>
    </row>
    <row r="103" spans="1:4" ht="12.75">
      <c r="A103">
        <v>102</v>
      </c>
      <c r="B103" s="4" t="s">
        <v>8</v>
      </c>
      <c r="C103" s="4" t="s">
        <v>11</v>
      </c>
      <c r="D103" t="b">
        <f t="shared" si="1"/>
        <v>0</v>
      </c>
    </row>
    <row r="104" spans="1:4" ht="12.75">
      <c r="A104">
        <v>103</v>
      </c>
      <c r="B104" s="4" t="s">
        <v>9</v>
      </c>
      <c r="C104" s="4" t="s">
        <v>9</v>
      </c>
      <c r="D104" t="b">
        <f t="shared" si="1"/>
        <v>1</v>
      </c>
    </row>
    <row r="105" spans="1:4" ht="12.75">
      <c r="A105">
        <v>104</v>
      </c>
      <c r="B105" s="4" t="s">
        <v>11</v>
      </c>
      <c r="C105" s="4" t="s">
        <v>11</v>
      </c>
      <c r="D105" t="b">
        <f t="shared" si="1"/>
        <v>1</v>
      </c>
    </row>
    <row r="106" spans="1:4" ht="12.75">
      <c r="A106">
        <v>105</v>
      </c>
      <c r="B106" s="4" t="s">
        <v>8</v>
      </c>
      <c r="C106" s="4" t="s">
        <v>7</v>
      </c>
      <c r="D106" t="b">
        <f t="shared" si="1"/>
        <v>0</v>
      </c>
    </row>
    <row r="107" spans="1:4" ht="12.75">
      <c r="A107">
        <v>106</v>
      </c>
      <c r="B107" s="4" t="s">
        <v>7</v>
      </c>
      <c r="C107" s="4" t="s">
        <v>8</v>
      </c>
      <c r="D107" t="b">
        <f t="shared" si="1"/>
        <v>0</v>
      </c>
    </row>
    <row r="108" spans="1:4" ht="12.75">
      <c r="A108">
        <v>107</v>
      </c>
      <c r="B108" s="4" t="s">
        <v>11</v>
      </c>
      <c r="C108" s="4" t="s">
        <v>11</v>
      </c>
      <c r="D108" t="b">
        <f t="shared" si="1"/>
        <v>1</v>
      </c>
    </row>
    <row r="109" spans="1:4" ht="12.75">
      <c r="A109">
        <v>108</v>
      </c>
      <c r="B109" s="4" t="s">
        <v>10</v>
      </c>
      <c r="C109" s="4" t="s">
        <v>10</v>
      </c>
      <c r="D109" t="b">
        <f t="shared" si="1"/>
        <v>1</v>
      </c>
    </row>
    <row r="110" spans="1:4" ht="12.75">
      <c r="A110">
        <v>109</v>
      </c>
      <c r="B110" s="4" t="s">
        <v>8</v>
      </c>
      <c r="C110" s="4" t="s">
        <v>8</v>
      </c>
      <c r="D110" t="b">
        <f t="shared" si="1"/>
        <v>1</v>
      </c>
    </row>
    <row r="111" spans="1:4" ht="12.75">
      <c r="A111">
        <v>110</v>
      </c>
      <c r="B111" s="4" t="s">
        <v>7</v>
      </c>
      <c r="C111" s="4" t="s">
        <v>7</v>
      </c>
      <c r="D111" t="b">
        <f t="shared" si="1"/>
        <v>1</v>
      </c>
    </row>
    <row r="112" spans="1:4" ht="12.75">
      <c r="A112">
        <v>111</v>
      </c>
      <c r="B112" s="4" t="s">
        <v>65</v>
      </c>
      <c r="C112" s="4" t="s">
        <v>11</v>
      </c>
      <c r="D112" t="b">
        <f t="shared" si="1"/>
        <v>1</v>
      </c>
    </row>
    <row r="113" spans="1:6" ht="12.75">
      <c r="A113">
        <v>112</v>
      </c>
      <c r="B113" s="4" t="s">
        <v>10</v>
      </c>
      <c r="C113" s="4" t="s">
        <v>10</v>
      </c>
      <c r="D113" t="b">
        <f t="shared" si="1"/>
        <v>1</v>
      </c>
      <c r="E113" t="s">
        <v>62</v>
      </c>
      <c r="F113" t="s">
        <v>63</v>
      </c>
    </row>
    <row r="114" spans="1:4" ht="12.75">
      <c r="A114">
        <v>113</v>
      </c>
      <c r="B114" s="4" t="s">
        <v>9</v>
      </c>
      <c r="C114" s="4" t="s">
        <v>9</v>
      </c>
      <c r="D114" t="b">
        <f t="shared" si="1"/>
        <v>1</v>
      </c>
    </row>
    <row r="115" spans="1:4" ht="12.75">
      <c r="A115">
        <v>114</v>
      </c>
      <c r="B115" s="4" t="s">
        <v>8</v>
      </c>
      <c r="C115" s="4" t="s">
        <v>8</v>
      </c>
      <c r="D115" t="b">
        <f t="shared" si="1"/>
        <v>1</v>
      </c>
    </row>
    <row r="116" spans="1:4" ht="12.75">
      <c r="A116">
        <v>115</v>
      </c>
      <c r="B116" s="4" t="s">
        <v>7</v>
      </c>
      <c r="C116" s="4" t="s">
        <v>7</v>
      </c>
      <c r="D116" t="b">
        <f t="shared" si="1"/>
        <v>1</v>
      </c>
    </row>
    <row r="117" spans="1:4" ht="12.75">
      <c r="A117">
        <v>116</v>
      </c>
      <c r="B117" s="4" t="s">
        <v>9</v>
      </c>
      <c r="C117" s="4" t="s">
        <v>9</v>
      </c>
      <c r="D117" t="b">
        <f>NOT(ISERR(FIND(C117,B117,1)))</f>
        <v>1</v>
      </c>
    </row>
    <row r="118" spans="1:4" ht="12.75">
      <c r="A118">
        <v>117</v>
      </c>
      <c r="B118" s="4" t="s">
        <v>7</v>
      </c>
      <c r="C118" s="4" t="s">
        <v>7</v>
      </c>
      <c r="D118" t="b">
        <f>NOT(ISERR(FIND(C118,B118,1)))</f>
        <v>1</v>
      </c>
    </row>
    <row r="119" spans="1:4" ht="12.75">
      <c r="A119">
        <v>118</v>
      </c>
      <c r="B119" s="4" t="s">
        <v>10</v>
      </c>
      <c r="C119" s="4" t="s">
        <v>10</v>
      </c>
      <c r="D119" t="b">
        <f>NOT(ISERR(FIND(C119,B119,1)))</f>
        <v>1</v>
      </c>
    </row>
    <row r="120" spans="1:4" ht="12.75">
      <c r="A120">
        <v>119</v>
      </c>
      <c r="B120" s="4" t="s">
        <v>11</v>
      </c>
      <c r="C120" s="4" t="s">
        <v>11</v>
      </c>
      <c r="D120" t="b">
        <f>NOT(ISERR(FIND(C120,B120,1)))</f>
        <v>1</v>
      </c>
    </row>
    <row r="121" spans="1:4" ht="12.75">
      <c r="A121">
        <v>120</v>
      </c>
      <c r="B121" s="4" t="s">
        <v>8</v>
      </c>
      <c r="C121" s="4" t="s">
        <v>8</v>
      </c>
      <c r="D121" t="b">
        <f>NOT(ISERR(FIND(C121,B121,1)))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F9" sqref="F9"/>
    </sheetView>
  </sheetViews>
  <sheetFormatPr defaultColWidth="9.140625" defaultRowHeight="12.75"/>
  <cols>
    <col min="2" max="3" width="8.8515625" style="4" customWidth="1"/>
    <col min="5" max="5" width="2.28125" style="0" customWidth="1"/>
    <col min="6" max="6" width="14.00390625" style="0" bestFit="1" customWidth="1"/>
    <col min="9" max="9" width="7.57421875" style="4" bestFit="1" customWidth="1"/>
    <col min="10" max="10" width="7.8515625" style="0" bestFit="1" customWidth="1"/>
    <col min="11" max="11" width="10.28125" style="0" customWidth="1"/>
  </cols>
  <sheetData>
    <row r="1" spans="1:11" s="1" customFormat="1" ht="25.5">
      <c r="A1" s="1" t="s">
        <v>3</v>
      </c>
      <c r="B1" s="3" t="s">
        <v>4</v>
      </c>
      <c r="C1" s="3" t="s">
        <v>5</v>
      </c>
      <c r="D1" s="1" t="s">
        <v>6</v>
      </c>
      <c r="F1" s="1" t="s">
        <v>12</v>
      </c>
      <c r="G1" s="1" t="s">
        <v>13</v>
      </c>
      <c r="I1" s="3" t="s">
        <v>17</v>
      </c>
      <c r="J1" s="1" t="s">
        <v>19</v>
      </c>
      <c r="K1" s="1" t="s">
        <v>18</v>
      </c>
    </row>
    <row r="2" spans="1:11" ht="12.75">
      <c r="A2">
        <v>1</v>
      </c>
      <c r="B2" s="4" t="s">
        <v>10</v>
      </c>
      <c r="C2" s="4" t="s">
        <v>10</v>
      </c>
      <c r="D2" t="b">
        <f aca="true" t="shared" si="0" ref="D2:D25">NOT(ISERR(FIND(C2,B2,1)))</f>
        <v>1</v>
      </c>
      <c r="E2" t="s">
        <v>62</v>
      </c>
      <c r="F2" t="s">
        <v>14</v>
      </c>
      <c r="G2">
        <f>COUNTIF(D:D,FALSE)+G3</f>
        <v>91</v>
      </c>
      <c r="I2" s="4" t="s">
        <v>11</v>
      </c>
      <c r="J2">
        <f>COUNTIF(B:B,I2)</f>
        <v>23</v>
      </c>
      <c r="K2" s="2">
        <f>J2/$G$2</f>
        <v>0.25274725274725274</v>
      </c>
    </row>
    <row r="3" spans="1:11" ht="12.75">
      <c r="A3">
        <v>2</v>
      </c>
      <c r="B3" s="4" t="s">
        <v>11</v>
      </c>
      <c r="C3" s="4" t="s">
        <v>7</v>
      </c>
      <c r="D3" t="b">
        <f t="shared" si="0"/>
        <v>0</v>
      </c>
      <c r="E3" t="s">
        <v>62</v>
      </c>
      <c r="F3" t="s">
        <v>15</v>
      </c>
      <c r="G3">
        <f>COUNTIF(D:D,TRUE)</f>
        <v>84</v>
      </c>
      <c r="I3" s="4" t="s">
        <v>7</v>
      </c>
      <c r="J3">
        <f>COUNTIF(B:B,I3)</f>
        <v>27</v>
      </c>
      <c r="K3" s="2">
        <f>J3/$G$2</f>
        <v>0.2967032967032967</v>
      </c>
    </row>
    <row r="4" spans="1:11" ht="12.75">
      <c r="A4">
        <v>3</v>
      </c>
      <c r="B4" s="4" t="s">
        <v>10</v>
      </c>
      <c r="C4" s="4" t="s">
        <v>10</v>
      </c>
      <c r="D4" t="b">
        <f t="shared" si="0"/>
        <v>1</v>
      </c>
      <c r="E4" t="s">
        <v>62</v>
      </c>
      <c r="F4" t="s">
        <v>16</v>
      </c>
      <c r="G4" s="2">
        <f>G3/G2</f>
        <v>0.9230769230769231</v>
      </c>
      <c r="I4" s="4" t="s">
        <v>8</v>
      </c>
      <c r="J4">
        <f>COUNTIF(B:B,I4)</f>
        <v>15</v>
      </c>
      <c r="K4" s="2">
        <f>J4/$G$2</f>
        <v>0.16483516483516483</v>
      </c>
    </row>
    <row r="5" spans="1:11" ht="12.75">
      <c r="A5">
        <v>4</v>
      </c>
      <c r="B5" s="4" t="s">
        <v>11</v>
      </c>
      <c r="C5" s="4" t="s">
        <v>11</v>
      </c>
      <c r="D5" t="b">
        <f t="shared" si="0"/>
        <v>1</v>
      </c>
      <c r="I5" s="4" t="s">
        <v>9</v>
      </c>
      <c r="J5">
        <f>COUNTIF(B:B,I5)</f>
        <v>15</v>
      </c>
      <c r="K5" s="2">
        <f>J5/$G$2</f>
        <v>0.16483516483516483</v>
      </c>
    </row>
    <row r="6" spans="1:11" ht="12.75">
      <c r="A6">
        <v>5</v>
      </c>
      <c r="B6" s="4" t="s">
        <v>11</v>
      </c>
      <c r="C6" s="4" t="s">
        <v>11</v>
      </c>
      <c r="D6" t="b">
        <f t="shared" si="0"/>
        <v>1</v>
      </c>
      <c r="F6" t="s">
        <v>56</v>
      </c>
      <c r="G6">
        <v>89</v>
      </c>
      <c r="I6" s="4" t="s">
        <v>10</v>
      </c>
      <c r="J6">
        <f>COUNTIF(B:B,I6)</f>
        <v>16</v>
      </c>
      <c r="K6" s="2">
        <f>J6/$G$2</f>
        <v>0.17582417582417584</v>
      </c>
    </row>
    <row r="7" spans="1:7" ht="12.75">
      <c r="A7">
        <v>6</v>
      </c>
      <c r="B7" s="4" t="s">
        <v>9</v>
      </c>
      <c r="C7" s="4" t="s">
        <v>8</v>
      </c>
      <c r="D7" t="b">
        <f t="shared" si="0"/>
        <v>0</v>
      </c>
      <c r="E7" t="s">
        <v>68</v>
      </c>
      <c r="F7" t="s">
        <v>57</v>
      </c>
      <c r="G7" s="2">
        <f>G3/G6</f>
        <v>0.9438202247191011</v>
      </c>
    </row>
    <row r="8" spans="1:4" ht="12.75">
      <c r="A8">
        <v>7</v>
      </c>
      <c r="B8" s="4" t="s">
        <v>7</v>
      </c>
      <c r="C8" s="4" t="s">
        <v>7</v>
      </c>
      <c r="D8" t="b">
        <f t="shared" si="0"/>
        <v>1</v>
      </c>
    </row>
    <row r="9" spans="1:6" ht="12.75">
      <c r="A9">
        <v>8</v>
      </c>
      <c r="B9" s="4" t="s">
        <v>7</v>
      </c>
      <c r="C9" s="4" t="s">
        <v>7</v>
      </c>
      <c r="D9" t="b">
        <f t="shared" si="0"/>
        <v>1</v>
      </c>
      <c r="E9" t="s">
        <v>62</v>
      </c>
      <c r="F9" s="20" t="s">
        <v>70</v>
      </c>
    </row>
    <row r="10" spans="1:4" ht="12.75">
      <c r="A10">
        <v>9</v>
      </c>
      <c r="B10" s="4" t="s">
        <v>11</v>
      </c>
      <c r="C10" s="4" t="s">
        <v>11</v>
      </c>
      <c r="D10" t="b">
        <f t="shared" si="0"/>
        <v>1</v>
      </c>
    </row>
    <row r="11" spans="1:4" ht="12.75">
      <c r="A11">
        <v>10</v>
      </c>
      <c r="B11" s="4" t="s">
        <v>10</v>
      </c>
      <c r="C11" s="4" t="s">
        <v>10</v>
      </c>
      <c r="D11" t="b">
        <f t="shared" si="0"/>
        <v>1</v>
      </c>
    </row>
    <row r="12" spans="1:4" ht="12.75">
      <c r="A12">
        <v>11</v>
      </c>
      <c r="B12" s="4" t="s">
        <v>7</v>
      </c>
      <c r="C12" s="4" t="s">
        <v>7</v>
      </c>
      <c r="D12" t="b">
        <f t="shared" si="0"/>
        <v>1</v>
      </c>
    </row>
    <row r="13" spans="1:5" ht="12.75">
      <c r="A13">
        <v>12</v>
      </c>
      <c r="B13" s="4" t="s">
        <v>9</v>
      </c>
      <c r="C13" s="4" t="s">
        <v>9</v>
      </c>
      <c r="D13" t="b">
        <f t="shared" si="0"/>
        <v>1</v>
      </c>
      <c r="E13" t="s">
        <v>62</v>
      </c>
    </row>
    <row r="14" spans="1:4" ht="12.75">
      <c r="A14">
        <v>13</v>
      </c>
      <c r="B14" s="4" t="s">
        <v>10</v>
      </c>
      <c r="C14" s="4" t="s">
        <v>10</v>
      </c>
      <c r="D14" t="b">
        <f t="shared" si="0"/>
        <v>1</v>
      </c>
    </row>
    <row r="15" spans="1:4" ht="12.75">
      <c r="A15">
        <v>14</v>
      </c>
      <c r="B15" s="4" t="s">
        <v>8</v>
      </c>
      <c r="C15" s="4" t="s">
        <v>10</v>
      </c>
      <c r="D15" t="b">
        <f t="shared" si="0"/>
        <v>0</v>
      </c>
    </row>
    <row r="16" spans="1:4" ht="12.75">
      <c r="A16">
        <v>15</v>
      </c>
      <c r="B16" s="4" t="s">
        <v>7</v>
      </c>
      <c r="C16" s="4" t="s">
        <v>7</v>
      </c>
      <c r="D16" t="b">
        <f t="shared" si="0"/>
        <v>1</v>
      </c>
    </row>
    <row r="17" spans="1:4" ht="12.75">
      <c r="A17">
        <v>16</v>
      </c>
      <c r="B17" s="4" t="s">
        <v>8</v>
      </c>
      <c r="C17" s="4" t="s">
        <v>8</v>
      </c>
      <c r="D17" t="b">
        <f t="shared" si="0"/>
        <v>1</v>
      </c>
    </row>
    <row r="18" spans="1:4" ht="12.75">
      <c r="A18">
        <v>17</v>
      </c>
      <c r="B18" s="4" t="s">
        <v>11</v>
      </c>
      <c r="C18" s="4" t="s">
        <v>11</v>
      </c>
      <c r="D18" t="b">
        <f t="shared" si="0"/>
        <v>1</v>
      </c>
    </row>
    <row r="19" spans="1:4" ht="12.75">
      <c r="A19">
        <v>18</v>
      </c>
      <c r="B19" s="4" t="s">
        <v>10</v>
      </c>
      <c r="C19" s="4" t="s">
        <v>10</v>
      </c>
      <c r="D19" t="b">
        <f t="shared" si="0"/>
        <v>1</v>
      </c>
    </row>
    <row r="20" spans="1:4" ht="12.75">
      <c r="A20">
        <v>19</v>
      </c>
      <c r="B20" s="4" t="s">
        <v>9</v>
      </c>
      <c r="C20" s="4" t="s">
        <v>9</v>
      </c>
      <c r="D20" t="b">
        <f t="shared" si="0"/>
        <v>1</v>
      </c>
    </row>
    <row r="21" spans="1:4" ht="12.75">
      <c r="A21">
        <v>20</v>
      </c>
      <c r="B21" s="4" t="s">
        <v>7</v>
      </c>
      <c r="C21" s="4" t="s">
        <v>7</v>
      </c>
      <c r="D21" t="b">
        <f t="shared" si="0"/>
        <v>1</v>
      </c>
    </row>
    <row r="22" spans="1:4" ht="12.75">
      <c r="A22">
        <v>21</v>
      </c>
      <c r="B22" s="4" t="s">
        <v>11</v>
      </c>
      <c r="C22" s="4" t="s">
        <v>11</v>
      </c>
      <c r="D22" t="b">
        <f t="shared" si="0"/>
        <v>1</v>
      </c>
    </row>
    <row r="23" spans="1:4" ht="12.75">
      <c r="A23">
        <v>22</v>
      </c>
      <c r="B23" s="4" t="s">
        <v>11</v>
      </c>
      <c r="C23" s="4" t="s">
        <v>11</v>
      </c>
      <c r="D23" t="b">
        <f t="shared" si="0"/>
        <v>1</v>
      </c>
    </row>
    <row r="24" spans="1:5" ht="12.75">
      <c r="A24">
        <v>23</v>
      </c>
      <c r="B24" s="4" t="s">
        <v>9</v>
      </c>
      <c r="C24" s="4" t="s">
        <v>10</v>
      </c>
      <c r="E24" t="s">
        <v>62</v>
      </c>
    </row>
    <row r="25" spans="1:4" ht="12.75">
      <c r="A25">
        <v>24</v>
      </c>
      <c r="B25" s="4" t="s">
        <v>7</v>
      </c>
      <c r="C25" s="4" t="s">
        <v>7</v>
      </c>
      <c r="D25" t="b">
        <f t="shared" si="0"/>
        <v>1</v>
      </c>
    </row>
    <row r="26" spans="1:4" ht="12.75">
      <c r="A26">
        <v>25</v>
      </c>
      <c r="B26" s="4" t="s">
        <v>9</v>
      </c>
      <c r="C26" s="4" t="s">
        <v>9</v>
      </c>
      <c r="D26" t="b">
        <f aca="true" t="shared" si="1" ref="D26:D48">NOT(ISERR(FIND(C26,B26,1)))</f>
        <v>1</v>
      </c>
    </row>
    <row r="27" spans="1:4" ht="12.75">
      <c r="A27">
        <v>26</v>
      </c>
      <c r="B27" s="4" t="s">
        <v>7</v>
      </c>
      <c r="C27" s="4" t="s">
        <v>7</v>
      </c>
      <c r="D27" t="b">
        <f t="shared" si="1"/>
        <v>1</v>
      </c>
    </row>
    <row r="28" spans="1:5" ht="12.75">
      <c r="A28">
        <v>27</v>
      </c>
      <c r="B28" s="4" t="s">
        <v>11</v>
      </c>
      <c r="C28" s="4" t="s">
        <v>11</v>
      </c>
      <c r="D28" t="b">
        <f t="shared" si="1"/>
        <v>1</v>
      </c>
      <c r="E28" t="s">
        <v>62</v>
      </c>
    </row>
    <row r="29" spans="1:4" ht="12.75">
      <c r="A29">
        <v>28</v>
      </c>
      <c r="B29" s="4" t="s">
        <v>10</v>
      </c>
      <c r="C29" s="4" t="s">
        <v>10</v>
      </c>
      <c r="D29" t="b">
        <f t="shared" si="1"/>
        <v>1</v>
      </c>
    </row>
    <row r="30" spans="1:4" ht="12.75">
      <c r="A30">
        <v>29</v>
      </c>
      <c r="B30" s="4" t="s">
        <v>10</v>
      </c>
      <c r="C30" s="4" t="s">
        <v>10</v>
      </c>
      <c r="D30" t="b">
        <f t="shared" si="1"/>
        <v>1</v>
      </c>
    </row>
    <row r="31" spans="1:4" ht="12.75">
      <c r="A31">
        <v>30</v>
      </c>
      <c r="B31" s="4" t="s">
        <v>7</v>
      </c>
      <c r="C31" s="4" t="s">
        <v>7</v>
      </c>
      <c r="D31" t="b">
        <f t="shared" si="1"/>
        <v>1</v>
      </c>
    </row>
    <row r="32" spans="1:4" ht="12.75">
      <c r="A32">
        <v>31</v>
      </c>
      <c r="B32" s="4" t="s">
        <v>7</v>
      </c>
      <c r="C32" s="4" t="s">
        <v>7</v>
      </c>
      <c r="D32" t="b">
        <f t="shared" si="1"/>
        <v>1</v>
      </c>
    </row>
    <row r="33" spans="1:4" ht="12.75">
      <c r="A33">
        <v>32</v>
      </c>
      <c r="B33" s="4" t="s">
        <v>7</v>
      </c>
      <c r="C33" s="4" t="s">
        <v>7</v>
      </c>
      <c r="D33" t="b">
        <f t="shared" si="1"/>
        <v>1</v>
      </c>
    </row>
    <row r="34" spans="1:4" ht="12.75">
      <c r="A34">
        <v>33</v>
      </c>
      <c r="B34" s="4" t="s">
        <v>9</v>
      </c>
      <c r="C34" s="4" t="s">
        <v>9</v>
      </c>
      <c r="D34" t="b">
        <f t="shared" si="1"/>
        <v>1</v>
      </c>
    </row>
    <row r="35" spans="1:4" ht="12.75">
      <c r="A35">
        <v>34</v>
      </c>
      <c r="B35" s="4" t="s">
        <v>7</v>
      </c>
      <c r="C35" s="4" t="s">
        <v>7</v>
      </c>
      <c r="D35" t="b">
        <f t="shared" si="1"/>
        <v>1</v>
      </c>
    </row>
    <row r="36" spans="1:5" ht="12.75">
      <c r="A36">
        <v>35</v>
      </c>
      <c r="B36" s="4" t="s">
        <v>10</v>
      </c>
      <c r="C36" s="4" t="s">
        <v>9</v>
      </c>
      <c r="D36" t="b">
        <f t="shared" si="1"/>
        <v>0</v>
      </c>
      <c r="E36" t="s">
        <v>62</v>
      </c>
    </row>
    <row r="37" spans="1:4" ht="12.75">
      <c r="A37">
        <v>36</v>
      </c>
      <c r="B37" s="4" t="s">
        <v>10</v>
      </c>
      <c r="C37" s="4" t="s">
        <v>10</v>
      </c>
      <c r="D37" t="b">
        <f t="shared" si="1"/>
        <v>1</v>
      </c>
    </row>
    <row r="38" spans="1:4" ht="12.75">
      <c r="A38">
        <v>37</v>
      </c>
      <c r="B38" s="4" t="s">
        <v>8</v>
      </c>
      <c r="C38" s="4" t="s">
        <v>8</v>
      </c>
      <c r="D38" t="b">
        <f t="shared" si="1"/>
        <v>1</v>
      </c>
    </row>
    <row r="39" spans="1:5" ht="12.75">
      <c r="A39">
        <v>38</v>
      </c>
      <c r="B39" s="4" t="s">
        <v>11</v>
      </c>
      <c r="C39" s="4" t="s">
        <v>11</v>
      </c>
      <c r="E39" t="s">
        <v>62</v>
      </c>
    </row>
    <row r="40" spans="1:4" ht="12.75">
      <c r="A40">
        <v>39</v>
      </c>
      <c r="B40" s="4" t="s">
        <v>9</v>
      </c>
      <c r="C40" s="4" t="s">
        <v>9</v>
      </c>
      <c r="D40" t="b">
        <f t="shared" si="1"/>
        <v>1</v>
      </c>
    </row>
    <row r="41" spans="1:4" ht="12.75">
      <c r="A41">
        <v>40</v>
      </c>
      <c r="B41" s="4" t="s">
        <v>7</v>
      </c>
      <c r="C41" s="4" t="s">
        <v>7</v>
      </c>
      <c r="D41" t="b">
        <f t="shared" si="1"/>
        <v>1</v>
      </c>
    </row>
    <row r="42" spans="1:5" ht="12.75">
      <c r="A42">
        <v>41</v>
      </c>
      <c r="B42" s="4" t="s">
        <v>9</v>
      </c>
      <c r="C42" s="4" t="s">
        <v>9</v>
      </c>
      <c r="D42" t="b">
        <f t="shared" si="1"/>
        <v>1</v>
      </c>
      <c r="E42" t="s">
        <v>62</v>
      </c>
    </row>
    <row r="43" spans="1:5" ht="12.75">
      <c r="A43">
        <v>42</v>
      </c>
      <c r="B43" s="4" t="s">
        <v>8</v>
      </c>
      <c r="C43" s="4" t="s">
        <v>11</v>
      </c>
      <c r="D43" t="b">
        <f t="shared" si="1"/>
        <v>0</v>
      </c>
      <c r="E43" t="s">
        <v>68</v>
      </c>
    </row>
    <row r="44" spans="1:4" ht="12.75">
      <c r="A44">
        <v>43</v>
      </c>
      <c r="B44" s="4" t="s">
        <v>7</v>
      </c>
      <c r="C44" s="4" t="s">
        <v>7</v>
      </c>
      <c r="D44" t="b">
        <f t="shared" si="1"/>
        <v>1</v>
      </c>
    </row>
    <row r="45" spans="1:4" ht="12.75">
      <c r="A45">
        <v>44</v>
      </c>
      <c r="B45" s="4" t="s">
        <v>8</v>
      </c>
      <c r="C45" s="4" t="s">
        <v>8</v>
      </c>
      <c r="D45" t="b">
        <f t="shared" si="1"/>
        <v>1</v>
      </c>
    </row>
    <row r="46" spans="1:5" ht="12.75">
      <c r="A46">
        <v>45</v>
      </c>
      <c r="B46" s="4" t="s">
        <v>11</v>
      </c>
      <c r="C46" s="4" t="s">
        <v>11</v>
      </c>
      <c r="D46" t="b">
        <f t="shared" si="1"/>
        <v>1</v>
      </c>
      <c r="E46" t="s">
        <v>62</v>
      </c>
    </row>
    <row r="47" spans="1:4" ht="12.75">
      <c r="A47">
        <v>46</v>
      </c>
      <c r="B47" s="4" t="s">
        <v>8</v>
      </c>
      <c r="C47" s="4" t="s">
        <v>8</v>
      </c>
      <c r="D47" t="b">
        <f t="shared" si="1"/>
        <v>1</v>
      </c>
    </row>
    <row r="48" spans="1:4" ht="12.75">
      <c r="A48">
        <v>47</v>
      </c>
      <c r="B48" s="4" t="s">
        <v>9</v>
      </c>
      <c r="C48" s="4" t="s">
        <v>9</v>
      </c>
      <c r="D48" t="b">
        <f t="shared" si="1"/>
        <v>1</v>
      </c>
    </row>
    <row r="49" spans="1:5" ht="12.75">
      <c r="A49">
        <v>48</v>
      </c>
      <c r="B49" s="4" t="s">
        <v>10</v>
      </c>
      <c r="C49" s="4" t="s">
        <v>7</v>
      </c>
      <c r="E49" t="s">
        <v>69</v>
      </c>
    </row>
    <row r="50" spans="1:5" ht="12.75">
      <c r="A50">
        <v>49</v>
      </c>
      <c r="B50" s="4" t="s">
        <v>10</v>
      </c>
      <c r="C50" s="4" t="s">
        <v>9</v>
      </c>
      <c r="D50" t="b">
        <f aca="true" t="shared" si="2" ref="D50:D81">NOT(ISERR(FIND(C50,B50,1)))</f>
        <v>0</v>
      </c>
      <c r="E50" t="s">
        <v>62</v>
      </c>
    </row>
    <row r="51" spans="1:5" ht="12.75">
      <c r="A51">
        <v>50</v>
      </c>
      <c r="B51" s="4" t="s">
        <v>7</v>
      </c>
      <c r="C51" s="4" t="s">
        <v>7</v>
      </c>
      <c r="D51" t="b">
        <f t="shared" si="2"/>
        <v>1</v>
      </c>
      <c r="E51" t="s">
        <v>62</v>
      </c>
    </row>
    <row r="52" spans="1:4" ht="12.75">
      <c r="A52">
        <v>51</v>
      </c>
      <c r="B52" s="4" t="s">
        <v>11</v>
      </c>
      <c r="C52" s="4" t="s">
        <v>11</v>
      </c>
      <c r="D52" t="b">
        <f t="shared" si="2"/>
        <v>1</v>
      </c>
    </row>
    <row r="53" spans="1:4" ht="12.75">
      <c r="A53">
        <v>52</v>
      </c>
      <c r="B53" s="4" t="s">
        <v>8</v>
      </c>
      <c r="C53" s="4" t="s">
        <v>8</v>
      </c>
      <c r="D53" t="b">
        <f t="shared" si="2"/>
        <v>1</v>
      </c>
    </row>
    <row r="54" spans="1:4" ht="12.75">
      <c r="A54">
        <v>53</v>
      </c>
      <c r="B54" s="4" t="s">
        <v>10</v>
      </c>
      <c r="C54" s="4" t="s">
        <v>10</v>
      </c>
      <c r="D54" t="b">
        <f t="shared" si="2"/>
        <v>1</v>
      </c>
    </row>
    <row r="55" spans="1:5" ht="12.75">
      <c r="A55">
        <v>54</v>
      </c>
      <c r="B55" s="4" t="s">
        <v>8</v>
      </c>
      <c r="C55" s="4" t="s">
        <v>9</v>
      </c>
      <c r="D55" t="b">
        <f t="shared" si="2"/>
        <v>0</v>
      </c>
      <c r="E55" t="s">
        <v>68</v>
      </c>
    </row>
    <row r="56" spans="1:4" ht="12.75">
      <c r="A56">
        <v>55</v>
      </c>
      <c r="B56" s="4" t="s">
        <v>8</v>
      </c>
      <c r="C56" s="4" t="s">
        <v>8</v>
      </c>
      <c r="D56" t="b">
        <f t="shared" si="2"/>
        <v>1</v>
      </c>
    </row>
    <row r="57" spans="1:4" ht="12.75">
      <c r="A57">
        <v>56</v>
      </c>
      <c r="B57" s="4" t="s">
        <v>10</v>
      </c>
      <c r="C57" s="4" t="s">
        <v>10</v>
      </c>
      <c r="D57" t="b">
        <f t="shared" si="2"/>
        <v>1</v>
      </c>
    </row>
    <row r="58" spans="1:4" ht="12.75">
      <c r="A58">
        <v>57</v>
      </c>
      <c r="B58" s="4" t="s">
        <v>11</v>
      </c>
      <c r="C58" s="4" t="s">
        <v>11</v>
      </c>
      <c r="D58" t="b">
        <f t="shared" si="2"/>
        <v>1</v>
      </c>
    </row>
    <row r="59" spans="1:5" ht="12.75">
      <c r="A59">
        <v>58</v>
      </c>
      <c r="B59" s="4" t="s">
        <v>9</v>
      </c>
      <c r="C59" s="4" t="s">
        <v>11</v>
      </c>
      <c r="E59" t="s">
        <v>62</v>
      </c>
    </row>
    <row r="60" spans="1:4" ht="12.75">
      <c r="A60">
        <v>59</v>
      </c>
      <c r="B60" s="4" t="s">
        <v>11</v>
      </c>
      <c r="C60" s="4" t="s">
        <v>11</v>
      </c>
      <c r="D60" t="b">
        <f t="shared" si="2"/>
        <v>1</v>
      </c>
    </row>
    <row r="61" spans="1:4" ht="12.75">
      <c r="A61">
        <v>60</v>
      </c>
      <c r="B61" s="4" t="s">
        <v>11</v>
      </c>
      <c r="C61" s="4" t="s">
        <v>11</v>
      </c>
      <c r="D61" t="b">
        <f t="shared" si="2"/>
        <v>1</v>
      </c>
    </row>
    <row r="62" spans="1:4" ht="12.75">
      <c r="A62">
        <v>61</v>
      </c>
      <c r="B62" s="4" t="s">
        <v>7</v>
      </c>
      <c r="C62" s="4" t="s">
        <v>7</v>
      </c>
      <c r="D62" t="b">
        <f t="shared" si="2"/>
        <v>1</v>
      </c>
    </row>
    <row r="63" spans="1:5" ht="12.75">
      <c r="A63">
        <v>62</v>
      </c>
      <c r="B63" s="4" t="s">
        <v>7</v>
      </c>
      <c r="C63" s="4" t="s">
        <v>10</v>
      </c>
      <c r="E63" t="s">
        <v>62</v>
      </c>
    </row>
    <row r="64" spans="1:4" ht="12.75">
      <c r="A64">
        <v>63</v>
      </c>
      <c r="B64" s="4" t="s">
        <v>11</v>
      </c>
      <c r="C64" s="4" t="s">
        <v>11</v>
      </c>
      <c r="D64" t="b">
        <f t="shared" si="2"/>
        <v>1</v>
      </c>
    </row>
    <row r="65" spans="1:4" ht="12.75">
      <c r="A65">
        <v>64</v>
      </c>
      <c r="B65" s="4" t="s">
        <v>8</v>
      </c>
      <c r="C65" s="4" t="s">
        <v>8</v>
      </c>
      <c r="D65" t="b">
        <f t="shared" si="2"/>
        <v>1</v>
      </c>
    </row>
    <row r="66" spans="1:4" ht="12.75">
      <c r="A66">
        <v>65</v>
      </c>
      <c r="B66" s="4" t="s">
        <v>8</v>
      </c>
      <c r="C66" s="4" t="s">
        <v>8</v>
      </c>
      <c r="D66" t="b">
        <f t="shared" si="2"/>
        <v>1</v>
      </c>
    </row>
    <row r="67" spans="1:4" ht="12.75">
      <c r="A67">
        <v>66</v>
      </c>
      <c r="B67" s="4" t="s">
        <v>7</v>
      </c>
      <c r="C67" s="4" t="s">
        <v>7</v>
      </c>
      <c r="D67" t="b">
        <f t="shared" si="2"/>
        <v>1</v>
      </c>
    </row>
    <row r="68" spans="1:5" ht="12.75">
      <c r="A68">
        <v>67</v>
      </c>
      <c r="B68" s="4" t="s">
        <v>11</v>
      </c>
      <c r="C68" s="4" t="s">
        <v>11</v>
      </c>
      <c r="D68" t="b">
        <f t="shared" si="2"/>
        <v>1</v>
      </c>
      <c r="E68" t="s">
        <v>62</v>
      </c>
    </row>
    <row r="69" spans="1:4" ht="12.75">
      <c r="A69">
        <v>68</v>
      </c>
      <c r="B69" s="4" t="s">
        <v>7</v>
      </c>
      <c r="C69" s="4" t="s">
        <v>7</v>
      </c>
      <c r="D69" t="b">
        <f t="shared" si="2"/>
        <v>1</v>
      </c>
    </row>
    <row r="70" spans="1:5" ht="12.75">
      <c r="A70">
        <v>69</v>
      </c>
      <c r="B70" s="4" t="s">
        <v>7</v>
      </c>
      <c r="C70" s="4" t="s">
        <v>7</v>
      </c>
      <c r="D70" t="b">
        <f t="shared" si="2"/>
        <v>1</v>
      </c>
      <c r="E70" t="s">
        <v>62</v>
      </c>
    </row>
    <row r="71" spans="1:4" ht="12.75">
      <c r="A71">
        <v>70</v>
      </c>
      <c r="B71" s="4" t="s">
        <v>7</v>
      </c>
      <c r="C71" s="4" t="s">
        <v>7</v>
      </c>
      <c r="D71" t="b">
        <f t="shared" si="2"/>
        <v>1</v>
      </c>
    </row>
    <row r="72" spans="1:4" ht="12.75">
      <c r="A72">
        <v>71</v>
      </c>
      <c r="B72" s="4" t="s">
        <v>7</v>
      </c>
      <c r="C72" s="4" t="s">
        <v>7</v>
      </c>
      <c r="D72" t="b">
        <f t="shared" si="2"/>
        <v>1</v>
      </c>
    </row>
    <row r="73" spans="1:4" ht="12.75">
      <c r="A73">
        <v>72</v>
      </c>
      <c r="B73" s="4" t="s">
        <v>11</v>
      </c>
      <c r="C73" s="4" t="s">
        <v>11</v>
      </c>
      <c r="D73" t="b">
        <f t="shared" si="2"/>
        <v>1</v>
      </c>
    </row>
    <row r="74" spans="1:4" ht="12.75">
      <c r="A74">
        <v>73</v>
      </c>
      <c r="B74" s="4" t="s">
        <v>11</v>
      </c>
      <c r="C74" s="4" t="s">
        <v>11</v>
      </c>
      <c r="D74" t="b">
        <f t="shared" si="2"/>
        <v>1</v>
      </c>
    </row>
    <row r="75" spans="1:4" ht="12.75">
      <c r="A75">
        <v>74</v>
      </c>
      <c r="B75" s="4" t="s">
        <v>11</v>
      </c>
      <c r="C75" s="4" t="s">
        <v>11</v>
      </c>
      <c r="D75" t="b">
        <f t="shared" si="2"/>
        <v>1</v>
      </c>
    </row>
    <row r="76" spans="1:4" ht="12.75">
      <c r="A76">
        <v>75</v>
      </c>
      <c r="B76" s="4" t="s">
        <v>8</v>
      </c>
      <c r="C76" s="4" t="s">
        <v>8</v>
      </c>
      <c r="D76" t="b">
        <f t="shared" si="2"/>
        <v>1</v>
      </c>
    </row>
    <row r="77" spans="1:4" ht="12.75">
      <c r="A77">
        <v>76</v>
      </c>
      <c r="B77" s="4" t="s">
        <v>10</v>
      </c>
      <c r="C77" s="4" t="s">
        <v>10</v>
      </c>
      <c r="D77" t="b">
        <f t="shared" si="2"/>
        <v>1</v>
      </c>
    </row>
    <row r="78" spans="1:4" ht="12.75">
      <c r="A78">
        <v>77</v>
      </c>
      <c r="B78" s="4" t="s">
        <v>9</v>
      </c>
      <c r="C78" s="4" t="s">
        <v>9</v>
      </c>
      <c r="D78" t="b">
        <f t="shared" si="2"/>
        <v>1</v>
      </c>
    </row>
    <row r="79" spans="1:4" ht="12.75">
      <c r="A79">
        <v>78</v>
      </c>
      <c r="B79" s="4" t="s">
        <v>7</v>
      </c>
      <c r="C79" s="4" t="s">
        <v>7</v>
      </c>
      <c r="D79" t="b">
        <f t="shared" si="2"/>
        <v>1</v>
      </c>
    </row>
    <row r="80" spans="1:4" ht="12.75">
      <c r="A80">
        <v>79</v>
      </c>
      <c r="B80" s="4" t="s">
        <v>7</v>
      </c>
      <c r="C80" s="4" t="s">
        <v>7</v>
      </c>
      <c r="D80" t="b">
        <f t="shared" si="2"/>
        <v>1</v>
      </c>
    </row>
    <row r="81" spans="1:4" ht="12.75">
      <c r="A81">
        <v>80</v>
      </c>
      <c r="B81" s="4" t="s">
        <v>9</v>
      </c>
      <c r="C81" s="4" t="s">
        <v>9</v>
      </c>
      <c r="D81" t="b">
        <f t="shared" si="2"/>
        <v>1</v>
      </c>
    </row>
    <row r="82" spans="1:4" ht="12.75">
      <c r="A82">
        <v>81</v>
      </c>
      <c r="B82" s="4" t="s">
        <v>11</v>
      </c>
      <c r="C82" s="4" t="s">
        <v>11</v>
      </c>
      <c r="D82" t="b">
        <f aca="true" t="shared" si="3" ref="D82:D97">NOT(ISERR(FIND(C82,B82,1)))</f>
        <v>1</v>
      </c>
    </row>
    <row r="83" spans="1:4" ht="12.75">
      <c r="A83">
        <v>82</v>
      </c>
      <c r="B83" s="4" t="s">
        <v>8</v>
      </c>
      <c r="C83" s="4" t="s">
        <v>8</v>
      </c>
      <c r="D83" t="b">
        <f t="shared" si="3"/>
        <v>1</v>
      </c>
    </row>
    <row r="84" spans="1:4" ht="12.75">
      <c r="A84">
        <v>83</v>
      </c>
      <c r="B84" s="4" t="s">
        <v>10</v>
      </c>
      <c r="C84" s="4" t="s">
        <v>10</v>
      </c>
      <c r="D84" t="b">
        <f t="shared" si="3"/>
        <v>1</v>
      </c>
    </row>
    <row r="85" spans="1:4" ht="12.75">
      <c r="A85">
        <v>84</v>
      </c>
      <c r="B85" s="4" t="s">
        <v>9</v>
      </c>
      <c r="C85" s="4" t="s">
        <v>9</v>
      </c>
      <c r="D85" t="b">
        <f t="shared" si="3"/>
        <v>1</v>
      </c>
    </row>
    <row r="86" spans="1:4" ht="12.75">
      <c r="A86">
        <v>85</v>
      </c>
      <c r="B86" s="4" t="s">
        <v>8</v>
      </c>
      <c r="C86" s="4" t="s">
        <v>8</v>
      </c>
      <c r="D86" t="b">
        <f t="shared" si="3"/>
        <v>1</v>
      </c>
    </row>
    <row r="87" spans="1:4" ht="12.75">
      <c r="A87">
        <v>86</v>
      </c>
      <c r="B87" s="4" t="s">
        <v>7</v>
      </c>
      <c r="C87" s="4" t="s">
        <v>7</v>
      </c>
      <c r="D87" t="b">
        <f t="shared" si="3"/>
        <v>1</v>
      </c>
    </row>
    <row r="88" spans="1:4" ht="12.75">
      <c r="A88">
        <v>87</v>
      </c>
      <c r="B88" s="4" t="s">
        <v>10</v>
      </c>
      <c r="C88" s="4" t="s">
        <v>10</v>
      </c>
      <c r="D88" t="b">
        <f t="shared" si="3"/>
        <v>1</v>
      </c>
    </row>
    <row r="89" spans="1:5" ht="12.75">
      <c r="A89">
        <v>88</v>
      </c>
      <c r="B89" s="4" t="s">
        <v>11</v>
      </c>
      <c r="C89" s="4" t="s">
        <v>11</v>
      </c>
      <c r="D89" t="b">
        <f t="shared" si="3"/>
        <v>1</v>
      </c>
      <c r="E89" t="s">
        <v>62</v>
      </c>
    </row>
    <row r="90" spans="1:4" ht="12.75">
      <c r="A90">
        <v>89</v>
      </c>
      <c r="B90" s="4" t="s">
        <v>9</v>
      </c>
      <c r="C90" s="4" t="s">
        <v>9</v>
      </c>
      <c r="D90" t="b">
        <f t="shared" si="3"/>
        <v>1</v>
      </c>
    </row>
    <row r="91" spans="1:4" ht="12.75">
      <c r="A91">
        <v>90</v>
      </c>
      <c r="B91" s="4" t="s">
        <v>7</v>
      </c>
      <c r="C91" s="4" t="s">
        <v>7</v>
      </c>
      <c r="D91" t="b">
        <f t="shared" si="3"/>
        <v>1</v>
      </c>
    </row>
    <row r="92" spans="1:4" ht="12.75">
      <c r="A92">
        <v>91</v>
      </c>
      <c r="B92" s="4" t="s">
        <v>7</v>
      </c>
      <c r="C92" s="4" t="s">
        <v>7</v>
      </c>
      <c r="D92" t="b">
        <f t="shared" si="3"/>
        <v>1</v>
      </c>
    </row>
    <row r="93" spans="1:4" ht="12.75">
      <c r="A93">
        <v>92</v>
      </c>
      <c r="B93" s="4" t="s">
        <v>8</v>
      </c>
      <c r="C93" s="4" t="s">
        <v>8</v>
      </c>
      <c r="D93" t="b">
        <f t="shared" si="3"/>
        <v>1</v>
      </c>
    </row>
    <row r="94" spans="1:4" ht="12.75">
      <c r="A94">
        <v>93</v>
      </c>
      <c r="B94" s="4" t="s">
        <v>11</v>
      </c>
      <c r="C94" s="4" t="s">
        <v>11</v>
      </c>
      <c r="D94" t="b">
        <f t="shared" si="3"/>
        <v>1</v>
      </c>
    </row>
    <row r="95" spans="1:4" ht="12.75">
      <c r="A95">
        <v>94</v>
      </c>
      <c r="B95" s="4" t="s">
        <v>11</v>
      </c>
      <c r="C95" s="4" t="s">
        <v>11</v>
      </c>
      <c r="D95" t="b">
        <f t="shared" si="3"/>
        <v>1</v>
      </c>
    </row>
    <row r="96" spans="1:4" ht="12.75">
      <c r="A96">
        <v>95</v>
      </c>
      <c r="B96" s="4" t="s">
        <v>9</v>
      </c>
      <c r="C96" s="4" t="s">
        <v>9</v>
      </c>
      <c r="D96" t="b">
        <f t="shared" si="3"/>
        <v>1</v>
      </c>
    </row>
    <row r="97" spans="1:4" ht="12.75">
      <c r="A97">
        <v>96</v>
      </c>
      <c r="B97" s="4" t="s">
        <v>7</v>
      </c>
      <c r="C97" s="4" t="s">
        <v>7</v>
      </c>
      <c r="D97" t="b">
        <f t="shared" si="3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B3" sqref="B3"/>
    </sheetView>
  </sheetViews>
  <sheetFormatPr defaultColWidth="9.140625" defaultRowHeight="12.75"/>
  <cols>
    <col min="2" max="3" width="8.8515625" style="4" customWidth="1"/>
    <col min="5" max="5" width="2.28125" style="0" customWidth="1"/>
    <col min="6" max="6" width="14.00390625" style="0" bestFit="1" customWidth="1"/>
    <col min="9" max="9" width="7.57421875" style="4" bestFit="1" customWidth="1"/>
    <col min="10" max="10" width="7.8515625" style="0" bestFit="1" customWidth="1"/>
    <col min="11" max="11" width="10.28125" style="0" customWidth="1"/>
  </cols>
  <sheetData>
    <row r="1" spans="1:11" s="1" customFormat="1" ht="25.5">
      <c r="A1" s="1" t="s">
        <v>3</v>
      </c>
      <c r="B1" s="3" t="s">
        <v>4</v>
      </c>
      <c r="C1" s="3" t="s">
        <v>5</v>
      </c>
      <c r="D1" s="1" t="s">
        <v>6</v>
      </c>
      <c r="F1" s="1" t="s">
        <v>12</v>
      </c>
      <c r="G1" s="1" t="s">
        <v>13</v>
      </c>
      <c r="I1" s="3" t="s">
        <v>17</v>
      </c>
      <c r="J1" s="1" t="s">
        <v>19</v>
      </c>
      <c r="K1" s="1" t="s">
        <v>18</v>
      </c>
    </row>
    <row r="2" spans="1:11" ht="12.75">
      <c r="A2">
        <v>1</v>
      </c>
      <c r="B2" s="4" t="s">
        <v>71</v>
      </c>
      <c r="C2" s="4" t="s">
        <v>9</v>
      </c>
      <c r="D2" t="b">
        <f aca="true" t="shared" si="0" ref="D2:D65">NOT(ISERR(FIND(C2,B2,1)))</f>
        <v>1</v>
      </c>
      <c r="F2" t="s">
        <v>14</v>
      </c>
      <c r="G2">
        <f>COUNTIF(D:D,FALSE)+G3</f>
        <v>81</v>
      </c>
      <c r="I2" s="4" t="s">
        <v>11</v>
      </c>
      <c r="J2">
        <f>COUNTIF(B:B,I2)</f>
        <v>16</v>
      </c>
      <c r="K2" s="2">
        <f>J2/$G$2</f>
        <v>0.19753086419753085</v>
      </c>
    </row>
    <row r="3" spans="1:11" ht="12.75">
      <c r="A3">
        <v>2</v>
      </c>
      <c r="B3" s="4" t="s">
        <v>9</v>
      </c>
      <c r="C3" s="4" t="s">
        <v>8</v>
      </c>
      <c r="D3" t="b">
        <f t="shared" si="0"/>
        <v>0</v>
      </c>
      <c r="E3" t="s">
        <v>62</v>
      </c>
      <c r="F3" t="s">
        <v>15</v>
      </c>
      <c r="G3">
        <f>COUNTIF(D:D,TRUE)</f>
        <v>67</v>
      </c>
      <c r="I3" s="4" t="s">
        <v>7</v>
      </c>
      <c r="J3">
        <f>COUNTIF(B:B,I3)</f>
        <v>19</v>
      </c>
      <c r="K3" s="2">
        <f>J3/$G$2</f>
        <v>0.2345679012345679</v>
      </c>
    </row>
    <row r="4" spans="1:11" ht="12.75">
      <c r="A4">
        <v>3</v>
      </c>
      <c r="B4" s="4" t="s">
        <v>8</v>
      </c>
      <c r="C4" s="4" t="s">
        <v>9</v>
      </c>
      <c r="F4" t="s">
        <v>16</v>
      </c>
      <c r="G4" s="2">
        <f>G3/G2</f>
        <v>0.8271604938271605</v>
      </c>
      <c r="I4" s="4" t="s">
        <v>8</v>
      </c>
      <c r="J4">
        <f>COUNTIF(B:B,I4)</f>
        <v>16</v>
      </c>
      <c r="K4" s="2">
        <f>J4/$G$2</f>
        <v>0.19753086419753085</v>
      </c>
    </row>
    <row r="5" spans="1:11" ht="12.75">
      <c r="A5">
        <v>4</v>
      </c>
      <c r="B5" s="4" t="s">
        <v>7</v>
      </c>
      <c r="C5" s="4" t="s">
        <v>10</v>
      </c>
      <c r="D5" t="b">
        <f t="shared" si="0"/>
        <v>0</v>
      </c>
      <c r="I5" s="4" t="s">
        <v>9</v>
      </c>
      <c r="J5">
        <f>COUNTIF(B:B,I5)</f>
        <v>16</v>
      </c>
      <c r="K5" s="2">
        <f>J5/$G$2</f>
        <v>0.19753086419753085</v>
      </c>
    </row>
    <row r="6" spans="1:11" ht="12.75">
      <c r="A6">
        <v>5</v>
      </c>
      <c r="B6" s="4" t="s">
        <v>9</v>
      </c>
      <c r="C6" s="4" t="s">
        <v>9</v>
      </c>
      <c r="D6" t="b">
        <f t="shared" si="0"/>
        <v>1</v>
      </c>
      <c r="F6" t="s">
        <v>56</v>
      </c>
      <c r="G6">
        <v>78</v>
      </c>
      <c r="I6" s="4" t="s">
        <v>10</v>
      </c>
      <c r="J6">
        <f>COUNTIF(B:B,I6)</f>
        <v>15</v>
      </c>
      <c r="K6" s="2">
        <f>J6/$G$2</f>
        <v>0.18518518518518517</v>
      </c>
    </row>
    <row r="7" spans="1:7" ht="12.75">
      <c r="A7">
        <v>6</v>
      </c>
      <c r="B7" s="4" t="s">
        <v>8</v>
      </c>
      <c r="C7" s="4" t="s">
        <v>8</v>
      </c>
      <c r="D7" t="b">
        <f t="shared" si="0"/>
        <v>1</v>
      </c>
      <c r="F7" t="s">
        <v>57</v>
      </c>
      <c r="G7" s="2">
        <f>G3/G6</f>
        <v>0.8589743589743589</v>
      </c>
    </row>
    <row r="8" spans="1:5" ht="12.75">
      <c r="A8">
        <v>7</v>
      </c>
      <c r="B8" s="4" t="s">
        <v>9</v>
      </c>
      <c r="C8" s="4" t="s">
        <v>8</v>
      </c>
      <c r="D8" t="b">
        <f t="shared" si="0"/>
        <v>0</v>
      </c>
      <c r="E8" t="s">
        <v>62</v>
      </c>
    </row>
    <row r="9" spans="1:6" ht="12.75">
      <c r="A9">
        <v>8</v>
      </c>
      <c r="B9" s="4" t="s">
        <v>10</v>
      </c>
      <c r="C9" s="4" t="s">
        <v>10</v>
      </c>
      <c r="D9" t="b">
        <f t="shared" si="0"/>
        <v>1</v>
      </c>
      <c r="F9" s="20"/>
    </row>
    <row r="10" spans="1:4" ht="12.75">
      <c r="A10">
        <v>9</v>
      </c>
      <c r="B10" s="4" t="s">
        <v>11</v>
      </c>
      <c r="C10" s="4" t="s">
        <v>11</v>
      </c>
      <c r="D10" t="b">
        <f t="shared" si="0"/>
        <v>1</v>
      </c>
    </row>
    <row r="11" spans="1:4" ht="12.75">
      <c r="A11">
        <v>10</v>
      </c>
      <c r="B11" s="4" t="s">
        <v>7</v>
      </c>
      <c r="C11" s="4" t="s">
        <v>7</v>
      </c>
      <c r="D11" t="b">
        <f t="shared" si="0"/>
        <v>1</v>
      </c>
    </row>
    <row r="12" spans="1:5" ht="12.75">
      <c r="A12">
        <v>11</v>
      </c>
      <c r="B12" s="4" t="s">
        <v>7</v>
      </c>
      <c r="C12" s="4" t="s">
        <v>8</v>
      </c>
      <c r="D12" t="b">
        <f t="shared" si="0"/>
        <v>0</v>
      </c>
      <c r="E12" t="s">
        <v>62</v>
      </c>
    </row>
    <row r="13" spans="1:4" ht="12.75">
      <c r="A13">
        <v>12</v>
      </c>
      <c r="B13" s="4" t="s">
        <v>7</v>
      </c>
      <c r="C13" s="4" t="s">
        <v>11</v>
      </c>
      <c r="D13" t="b">
        <f t="shared" si="0"/>
        <v>0</v>
      </c>
    </row>
    <row r="14" spans="1:4" ht="12.75">
      <c r="A14">
        <v>13</v>
      </c>
      <c r="B14" s="4" t="s">
        <v>11</v>
      </c>
      <c r="C14" s="4" t="s">
        <v>11</v>
      </c>
      <c r="D14" t="b">
        <f t="shared" si="0"/>
        <v>1</v>
      </c>
    </row>
    <row r="15" spans="1:5" ht="12.75">
      <c r="A15">
        <v>14</v>
      </c>
      <c r="B15" s="4" t="s">
        <v>8</v>
      </c>
      <c r="C15" s="4" t="s">
        <v>11</v>
      </c>
      <c r="D15" t="b">
        <f t="shared" si="0"/>
        <v>0</v>
      </c>
      <c r="E15" t="s">
        <v>62</v>
      </c>
    </row>
    <row r="16" spans="1:3" ht="12.75">
      <c r="A16">
        <v>15</v>
      </c>
      <c r="B16" s="4" t="s">
        <v>8</v>
      </c>
      <c r="C16" s="4" t="s">
        <v>9</v>
      </c>
    </row>
    <row r="17" spans="1:4" ht="12.75">
      <c r="A17">
        <v>16</v>
      </c>
      <c r="B17" s="4" t="s">
        <v>9</v>
      </c>
      <c r="C17" s="4" t="s">
        <v>9</v>
      </c>
      <c r="D17" t="b">
        <f t="shared" si="0"/>
        <v>1</v>
      </c>
    </row>
    <row r="18" spans="1:4" ht="12.75">
      <c r="A18">
        <v>17</v>
      </c>
      <c r="B18" s="4" t="s">
        <v>10</v>
      </c>
      <c r="C18" s="4" t="s">
        <v>10</v>
      </c>
      <c r="D18" t="b">
        <f t="shared" si="0"/>
        <v>1</v>
      </c>
    </row>
    <row r="19" spans="1:5" ht="12.75">
      <c r="A19">
        <v>18</v>
      </c>
      <c r="B19" s="4" t="s">
        <v>7</v>
      </c>
      <c r="C19" s="4" t="s">
        <v>7</v>
      </c>
      <c r="D19" t="b">
        <f t="shared" si="0"/>
        <v>1</v>
      </c>
      <c r="E19" t="s">
        <v>62</v>
      </c>
    </row>
    <row r="20" spans="1:4" ht="12.75">
      <c r="A20">
        <v>19</v>
      </c>
      <c r="B20" s="4" t="s">
        <v>8</v>
      </c>
      <c r="C20" s="4" t="s">
        <v>8</v>
      </c>
      <c r="D20" t="b">
        <f t="shared" si="0"/>
        <v>1</v>
      </c>
    </row>
    <row r="21" spans="1:4" ht="12.75">
      <c r="A21">
        <v>20</v>
      </c>
      <c r="B21" s="4" t="s">
        <v>10</v>
      </c>
      <c r="C21" s="4" t="s">
        <v>9</v>
      </c>
      <c r="D21" t="b">
        <f t="shared" si="0"/>
        <v>0</v>
      </c>
    </row>
    <row r="22" spans="1:5" ht="12.75">
      <c r="A22">
        <v>21</v>
      </c>
      <c r="B22" s="4" t="s">
        <v>7</v>
      </c>
      <c r="C22" s="4" t="s">
        <v>7</v>
      </c>
      <c r="D22" t="b">
        <f t="shared" si="0"/>
        <v>1</v>
      </c>
      <c r="E22" t="s">
        <v>62</v>
      </c>
    </row>
    <row r="23" spans="1:5" ht="12.75">
      <c r="A23">
        <v>22</v>
      </c>
      <c r="B23" s="4" t="s">
        <v>9</v>
      </c>
      <c r="C23" s="4" t="s">
        <v>9</v>
      </c>
      <c r="D23" t="b">
        <f t="shared" si="0"/>
        <v>1</v>
      </c>
      <c r="E23" t="s">
        <v>62</v>
      </c>
    </row>
    <row r="24" spans="1:4" ht="12.75">
      <c r="A24">
        <v>23</v>
      </c>
      <c r="B24" s="4" t="s">
        <v>11</v>
      </c>
      <c r="C24" s="4" t="s">
        <v>11</v>
      </c>
      <c r="D24" t="b">
        <f t="shared" si="0"/>
        <v>1</v>
      </c>
    </row>
    <row r="25" spans="1:5" ht="12.75">
      <c r="A25">
        <v>24</v>
      </c>
      <c r="B25" s="4" t="s">
        <v>9</v>
      </c>
      <c r="C25" s="4" t="s">
        <v>10</v>
      </c>
      <c r="D25" t="b">
        <f t="shared" si="0"/>
        <v>0</v>
      </c>
      <c r="E25" t="s">
        <v>62</v>
      </c>
    </row>
    <row r="26" spans="1:4" ht="12.75">
      <c r="A26">
        <v>25</v>
      </c>
      <c r="B26" s="4" t="s">
        <v>8</v>
      </c>
      <c r="C26" s="4" t="s">
        <v>8</v>
      </c>
      <c r="D26" t="b">
        <f t="shared" si="0"/>
        <v>1</v>
      </c>
    </row>
    <row r="27" spans="1:4" ht="12.75">
      <c r="A27">
        <v>26</v>
      </c>
      <c r="B27" s="4" t="s">
        <v>10</v>
      </c>
      <c r="C27" s="4" t="s">
        <v>10</v>
      </c>
      <c r="D27" t="b">
        <f t="shared" si="0"/>
        <v>1</v>
      </c>
    </row>
    <row r="28" spans="1:4" ht="12.75">
      <c r="A28">
        <v>27</v>
      </c>
      <c r="B28" s="4" t="s">
        <v>11</v>
      </c>
      <c r="C28" s="4" t="s">
        <v>7</v>
      </c>
      <c r="D28" t="b">
        <f t="shared" si="0"/>
        <v>0</v>
      </c>
    </row>
    <row r="29" spans="1:4" ht="12.75">
      <c r="A29">
        <v>28</v>
      </c>
      <c r="B29" s="4" t="s">
        <v>7</v>
      </c>
      <c r="C29" s="4" t="s">
        <v>7</v>
      </c>
      <c r="D29" t="b">
        <f t="shared" si="0"/>
        <v>1</v>
      </c>
    </row>
    <row r="30" spans="1:4" ht="12.75">
      <c r="A30">
        <v>29</v>
      </c>
      <c r="B30" s="4" t="s">
        <v>8</v>
      </c>
      <c r="C30" s="4" t="s">
        <v>8</v>
      </c>
      <c r="D30" t="b">
        <f t="shared" si="0"/>
        <v>1</v>
      </c>
    </row>
    <row r="31" spans="1:5" ht="12.75">
      <c r="A31">
        <v>30</v>
      </c>
      <c r="B31" s="4" t="s">
        <v>11</v>
      </c>
      <c r="C31" s="4" t="s">
        <v>11</v>
      </c>
      <c r="D31" t="b">
        <f t="shared" si="0"/>
        <v>1</v>
      </c>
      <c r="E31" t="s">
        <v>62</v>
      </c>
    </row>
    <row r="32" spans="1:4" ht="12.75">
      <c r="A32">
        <v>31</v>
      </c>
      <c r="B32" s="4" t="s">
        <v>9</v>
      </c>
      <c r="C32" s="4" t="s">
        <v>9</v>
      </c>
      <c r="D32" t="b">
        <f t="shared" si="0"/>
        <v>1</v>
      </c>
    </row>
    <row r="33" spans="1:4" ht="12.75">
      <c r="A33">
        <v>32</v>
      </c>
      <c r="B33" s="4" t="s">
        <v>11</v>
      </c>
      <c r="C33" s="4" t="s">
        <v>8</v>
      </c>
      <c r="D33" t="b">
        <f t="shared" si="0"/>
        <v>0</v>
      </c>
    </row>
    <row r="34" spans="1:4" ht="12.75">
      <c r="A34">
        <v>33</v>
      </c>
      <c r="B34" s="4" t="s">
        <v>10</v>
      </c>
      <c r="C34" s="4" t="s">
        <v>10</v>
      </c>
      <c r="D34" t="b">
        <f t="shared" si="0"/>
        <v>1</v>
      </c>
    </row>
    <row r="35" spans="1:4" ht="12.75">
      <c r="A35">
        <v>34</v>
      </c>
      <c r="B35" s="4" t="s">
        <v>10</v>
      </c>
      <c r="C35" s="4" t="s">
        <v>10</v>
      </c>
      <c r="D35" t="b">
        <f t="shared" si="0"/>
        <v>1</v>
      </c>
    </row>
    <row r="36" spans="1:4" ht="12.75">
      <c r="A36">
        <v>35</v>
      </c>
      <c r="B36" s="4" t="s">
        <v>8</v>
      </c>
      <c r="C36" s="4" t="s">
        <v>8</v>
      </c>
      <c r="D36" t="b">
        <f t="shared" si="0"/>
        <v>1</v>
      </c>
    </row>
    <row r="37" spans="1:4" ht="12.75">
      <c r="A37">
        <v>36</v>
      </c>
      <c r="B37" s="4" t="s">
        <v>9</v>
      </c>
      <c r="C37" s="4" t="s">
        <v>9</v>
      </c>
      <c r="D37" t="b">
        <f t="shared" si="0"/>
        <v>1</v>
      </c>
    </row>
    <row r="38" spans="1:4" ht="12.75">
      <c r="A38">
        <v>37</v>
      </c>
      <c r="B38" s="4" t="s">
        <v>11</v>
      </c>
      <c r="C38" s="4" t="s">
        <v>11</v>
      </c>
      <c r="D38" t="b">
        <f t="shared" si="0"/>
        <v>1</v>
      </c>
    </row>
    <row r="39" spans="1:4" ht="12.75">
      <c r="A39">
        <v>38</v>
      </c>
      <c r="B39" s="4" t="s">
        <v>10</v>
      </c>
      <c r="C39" s="4" t="s">
        <v>10</v>
      </c>
      <c r="D39" t="b">
        <f t="shared" si="0"/>
        <v>1</v>
      </c>
    </row>
    <row r="40" spans="1:4" ht="12.75">
      <c r="A40">
        <v>39</v>
      </c>
      <c r="B40" s="4" t="s">
        <v>11</v>
      </c>
      <c r="C40" s="4" t="s">
        <v>11</v>
      </c>
      <c r="D40" t="b">
        <f t="shared" si="0"/>
        <v>1</v>
      </c>
    </row>
    <row r="41" spans="1:4" ht="12.75">
      <c r="A41">
        <v>40</v>
      </c>
      <c r="B41" s="4" t="s">
        <v>8</v>
      </c>
      <c r="C41" s="4" t="s">
        <v>8</v>
      </c>
      <c r="D41" t="b">
        <f t="shared" si="0"/>
        <v>1</v>
      </c>
    </row>
    <row r="42" spans="1:4" ht="12.75">
      <c r="A42">
        <v>41</v>
      </c>
      <c r="B42" s="4" t="s">
        <v>7</v>
      </c>
      <c r="C42" s="4" t="s">
        <v>7</v>
      </c>
      <c r="D42" t="b">
        <f t="shared" si="0"/>
        <v>1</v>
      </c>
    </row>
    <row r="43" spans="1:4" ht="12.75">
      <c r="A43">
        <v>42</v>
      </c>
      <c r="B43" s="4" t="s">
        <v>8</v>
      </c>
      <c r="C43" s="4" t="s">
        <v>8</v>
      </c>
      <c r="D43" t="b">
        <f t="shared" si="0"/>
        <v>1</v>
      </c>
    </row>
    <row r="44" spans="1:4" ht="12.75">
      <c r="A44">
        <v>43</v>
      </c>
      <c r="B44" s="4" t="s">
        <v>9</v>
      </c>
      <c r="C44" s="4" t="s">
        <v>9</v>
      </c>
      <c r="D44" t="b">
        <f t="shared" si="0"/>
        <v>1</v>
      </c>
    </row>
    <row r="45" spans="1:4" ht="12.75">
      <c r="A45">
        <v>44</v>
      </c>
      <c r="B45" s="4" t="s">
        <v>9</v>
      </c>
      <c r="C45" s="4" t="s">
        <v>9</v>
      </c>
      <c r="D45" t="b">
        <f t="shared" si="0"/>
        <v>1</v>
      </c>
    </row>
    <row r="46" spans="1:4" ht="12.75">
      <c r="A46">
        <v>45</v>
      </c>
      <c r="B46" s="4" t="s">
        <v>11</v>
      </c>
      <c r="C46" s="4" t="s">
        <v>11</v>
      </c>
      <c r="D46" t="b">
        <f t="shared" si="0"/>
        <v>1</v>
      </c>
    </row>
    <row r="47" spans="1:4" ht="12.75">
      <c r="A47">
        <v>46</v>
      </c>
      <c r="B47" s="4" t="s">
        <v>10</v>
      </c>
      <c r="C47" s="4" t="s">
        <v>10</v>
      </c>
      <c r="D47" t="b">
        <f t="shared" si="0"/>
        <v>1</v>
      </c>
    </row>
    <row r="48" spans="1:5" ht="12.75">
      <c r="A48">
        <v>47</v>
      </c>
      <c r="B48" s="4" t="s">
        <v>9</v>
      </c>
      <c r="C48" s="4" t="s">
        <v>9</v>
      </c>
      <c r="D48" t="b">
        <f t="shared" si="0"/>
        <v>1</v>
      </c>
      <c r="E48" t="s">
        <v>62</v>
      </c>
    </row>
    <row r="49" spans="1:5" ht="12.75">
      <c r="A49">
        <v>48</v>
      </c>
      <c r="B49" s="4" t="s">
        <v>8</v>
      </c>
      <c r="C49" s="4" t="s">
        <v>8</v>
      </c>
      <c r="D49" t="b">
        <f t="shared" si="0"/>
        <v>1</v>
      </c>
      <c r="E49" t="s">
        <v>62</v>
      </c>
    </row>
    <row r="50" spans="1:5" ht="12.75">
      <c r="A50">
        <v>49</v>
      </c>
      <c r="B50" s="4" t="s">
        <v>9</v>
      </c>
      <c r="C50" s="4" t="s">
        <v>11</v>
      </c>
      <c r="D50" t="b">
        <f t="shared" si="0"/>
        <v>0</v>
      </c>
      <c r="E50" t="s">
        <v>62</v>
      </c>
    </row>
    <row r="51" spans="1:4" ht="12.75">
      <c r="A51">
        <v>50</v>
      </c>
      <c r="B51" s="4" t="s">
        <v>11</v>
      </c>
      <c r="C51" s="4" t="s">
        <v>11</v>
      </c>
      <c r="D51" t="b">
        <f t="shared" si="0"/>
        <v>1</v>
      </c>
    </row>
    <row r="52" spans="1:4" ht="12.75">
      <c r="A52">
        <v>51</v>
      </c>
      <c r="B52" s="4" t="s">
        <v>7</v>
      </c>
      <c r="C52" s="4" t="s">
        <v>7</v>
      </c>
      <c r="D52" t="b">
        <f t="shared" si="0"/>
        <v>1</v>
      </c>
    </row>
    <row r="53" spans="1:5" ht="12.75">
      <c r="A53">
        <v>52</v>
      </c>
      <c r="B53" s="4" t="s">
        <v>7</v>
      </c>
      <c r="C53" s="4" t="s">
        <v>11</v>
      </c>
      <c r="D53" t="b">
        <f t="shared" si="0"/>
        <v>0</v>
      </c>
      <c r="E53" t="s">
        <v>62</v>
      </c>
    </row>
    <row r="54" spans="1:4" ht="12.75">
      <c r="A54">
        <v>53</v>
      </c>
      <c r="B54" s="4" t="s">
        <v>7</v>
      </c>
      <c r="C54" s="4" t="s">
        <v>7</v>
      </c>
      <c r="D54" t="b">
        <f t="shared" si="0"/>
        <v>1</v>
      </c>
    </row>
    <row r="55" spans="1:4" ht="12.75">
      <c r="A55">
        <v>54</v>
      </c>
      <c r="B55" s="4" t="s">
        <v>9</v>
      </c>
      <c r="C55" s="4" t="s">
        <v>9</v>
      </c>
      <c r="D55" t="b">
        <f t="shared" si="0"/>
        <v>1</v>
      </c>
    </row>
    <row r="56" spans="1:4" ht="12.75">
      <c r="A56">
        <v>55</v>
      </c>
      <c r="B56" s="4" t="s">
        <v>7</v>
      </c>
      <c r="C56" s="4" t="s">
        <v>7</v>
      </c>
      <c r="D56" t="b">
        <f t="shared" si="0"/>
        <v>1</v>
      </c>
    </row>
    <row r="57" spans="1:4" ht="12.75">
      <c r="A57">
        <v>56</v>
      </c>
      <c r="B57" s="4" t="s">
        <v>11</v>
      </c>
      <c r="C57" s="4" t="s">
        <v>11</v>
      </c>
      <c r="D57" t="b">
        <f t="shared" si="0"/>
        <v>1</v>
      </c>
    </row>
    <row r="58" spans="1:5" ht="12.75">
      <c r="A58">
        <v>57</v>
      </c>
      <c r="B58" s="4" t="s">
        <v>7</v>
      </c>
      <c r="C58" s="4" t="s">
        <v>7</v>
      </c>
      <c r="D58" t="b">
        <f t="shared" si="0"/>
        <v>1</v>
      </c>
      <c r="E58" t="s">
        <v>62</v>
      </c>
    </row>
    <row r="59" spans="1:4" ht="12.75">
      <c r="A59">
        <v>58</v>
      </c>
      <c r="B59" s="4" t="s">
        <v>7</v>
      </c>
      <c r="C59" s="4" t="s">
        <v>7</v>
      </c>
      <c r="D59" t="b">
        <f t="shared" si="0"/>
        <v>1</v>
      </c>
    </row>
    <row r="60" spans="1:4" ht="12.75">
      <c r="A60">
        <v>59</v>
      </c>
      <c r="B60" s="4" t="s">
        <v>9</v>
      </c>
      <c r="C60" s="4" t="s">
        <v>9</v>
      </c>
      <c r="D60" t="b">
        <f t="shared" si="0"/>
        <v>1</v>
      </c>
    </row>
    <row r="61" spans="1:4" ht="12.75">
      <c r="A61">
        <v>60</v>
      </c>
      <c r="B61" s="4" t="s">
        <v>10</v>
      </c>
      <c r="C61" s="4" t="s">
        <v>10</v>
      </c>
      <c r="D61" t="b">
        <f t="shared" si="0"/>
        <v>1</v>
      </c>
    </row>
    <row r="62" spans="1:4" ht="12.75">
      <c r="A62">
        <v>61</v>
      </c>
      <c r="B62" s="4" t="s">
        <v>11</v>
      </c>
      <c r="C62" s="4" t="s">
        <v>9</v>
      </c>
      <c r="D62" t="b">
        <f t="shared" si="0"/>
        <v>0</v>
      </c>
    </row>
    <row r="63" spans="1:4" ht="12.75">
      <c r="A63">
        <v>62</v>
      </c>
      <c r="B63" s="4" t="s">
        <v>7</v>
      </c>
      <c r="C63" s="4" t="s">
        <v>8</v>
      </c>
      <c r="D63" t="b">
        <f t="shared" si="0"/>
        <v>0</v>
      </c>
    </row>
    <row r="64" spans="1:4" ht="12.75">
      <c r="A64">
        <v>63</v>
      </c>
      <c r="B64" s="4" t="s">
        <v>8</v>
      </c>
      <c r="C64" s="4" t="s">
        <v>8</v>
      </c>
      <c r="D64" t="b">
        <f t="shared" si="0"/>
        <v>1</v>
      </c>
    </row>
    <row r="65" spans="1:5" ht="12.75">
      <c r="A65">
        <v>64</v>
      </c>
      <c r="B65" s="4" t="s">
        <v>10</v>
      </c>
      <c r="C65" s="4" t="s">
        <v>10</v>
      </c>
      <c r="D65" t="b">
        <f t="shared" si="0"/>
        <v>1</v>
      </c>
      <c r="E65" t="s">
        <v>62</v>
      </c>
    </row>
    <row r="66" spans="1:4" ht="12.75">
      <c r="A66">
        <v>65</v>
      </c>
      <c r="B66" s="4" t="s">
        <v>10</v>
      </c>
      <c r="C66" s="4" t="s">
        <v>10</v>
      </c>
      <c r="D66" t="b">
        <f aca="true" t="shared" si="1" ref="D66:D84">NOT(ISERR(FIND(C66,B66,1)))</f>
        <v>1</v>
      </c>
    </row>
    <row r="67" spans="1:4" ht="12.75">
      <c r="A67">
        <v>66</v>
      </c>
      <c r="B67" s="4" t="s">
        <v>7</v>
      </c>
      <c r="C67" s="4" t="s">
        <v>7</v>
      </c>
      <c r="D67" t="b">
        <f t="shared" si="1"/>
        <v>1</v>
      </c>
    </row>
    <row r="68" spans="1:4" ht="12.75">
      <c r="A68">
        <v>67</v>
      </c>
      <c r="B68" s="4" t="s">
        <v>10</v>
      </c>
      <c r="C68" s="4" t="s">
        <v>10</v>
      </c>
      <c r="D68" t="b">
        <f t="shared" si="1"/>
        <v>1</v>
      </c>
    </row>
    <row r="69" spans="1:4" ht="12.75">
      <c r="A69">
        <v>68</v>
      </c>
      <c r="B69" s="4" t="s">
        <v>8</v>
      </c>
      <c r="C69" s="4" t="s">
        <v>8</v>
      </c>
      <c r="D69" t="b">
        <f t="shared" si="1"/>
        <v>1</v>
      </c>
    </row>
    <row r="70" spans="1:4" ht="12.75">
      <c r="A70">
        <v>69</v>
      </c>
      <c r="B70" s="4" t="s">
        <v>9</v>
      </c>
      <c r="C70" s="4" t="s">
        <v>9</v>
      </c>
      <c r="D70" t="b">
        <f t="shared" si="1"/>
        <v>1</v>
      </c>
    </row>
    <row r="71" spans="1:4" ht="12.75">
      <c r="A71">
        <v>70</v>
      </c>
      <c r="B71" s="4" t="s">
        <v>10</v>
      </c>
      <c r="C71" s="4" t="s">
        <v>10</v>
      </c>
      <c r="D71" t="b">
        <f t="shared" si="1"/>
        <v>1</v>
      </c>
    </row>
    <row r="72" spans="1:4" ht="12.75">
      <c r="A72">
        <v>71</v>
      </c>
      <c r="B72" s="4" t="s">
        <v>7</v>
      </c>
      <c r="C72" s="4" t="s">
        <v>7</v>
      </c>
      <c r="D72" t="b">
        <f t="shared" si="1"/>
        <v>1</v>
      </c>
    </row>
    <row r="73" spans="1:4" ht="12.75">
      <c r="A73">
        <v>72</v>
      </c>
      <c r="B73" s="4" t="s">
        <v>11</v>
      </c>
      <c r="C73" s="4" t="s">
        <v>11</v>
      </c>
      <c r="D73" t="b">
        <f t="shared" si="1"/>
        <v>1</v>
      </c>
    </row>
    <row r="74" spans="1:4" ht="12.75">
      <c r="A74">
        <v>73</v>
      </c>
      <c r="B74" s="4" t="s">
        <v>9</v>
      </c>
      <c r="C74" s="4" t="s">
        <v>9</v>
      </c>
      <c r="D74" t="b">
        <f t="shared" si="1"/>
        <v>1</v>
      </c>
    </row>
    <row r="75" spans="1:4" ht="12.75">
      <c r="A75">
        <v>74</v>
      </c>
      <c r="B75" s="4" t="s">
        <v>11</v>
      </c>
      <c r="C75" s="4" t="s">
        <v>11</v>
      </c>
      <c r="D75" t="b">
        <f t="shared" si="1"/>
        <v>1</v>
      </c>
    </row>
    <row r="76" spans="1:4" ht="12.75">
      <c r="A76">
        <v>75</v>
      </c>
      <c r="B76" s="4" t="s">
        <v>8</v>
      </c>
      <c r="C76" s="4" t="s">
        <v>8</v>
      </c>
      <c r="D76" t="b">
        <f t="shared" si="1"/>
        <v>1</v>
      </c>
    </row>
    <row r="77" spans="1:4" ht="12.75">
      <c r="A77">
        <v>76</v>
      </c>
      <c r="B77" s="4" t="s">
        <v>11</v>
      </c>
      <c r="C77" s="4" t="s">
        <v>11</v>
      </c>
      <c r="D77" t="b">
        <f t="shared" si="1"/>
        <v>1</v>
      </c>
    </row>
    <row r="78" spans="1:4" ht="12.75">
      <c r="A78">
        <v>77</v>
      </c>
      <c r="B78" s="4" t="s">
        <v>8</v>
      </c>
      <c r="C78" s="4" t="s">
        <v>8</v>
      </c>
      <c r="D78" t="b">
        <f t="shared" si="1"/>
        <v>1</v>
      </c>
    </row>
    <row r="79" spans="1:4" ht="12.75">
      <c r="A79">
        <v>78</v>
      </c>
      <c r="B79" s="4" t="s">
        <v>7</v>
      </c>
      <c r="C79" s="4" t="s">
        <v>7</v>
      </c>
      <c r="D79" t="b">
        <f t="shared" si="1"/>
        <v>1</v>
      </c>
    </row>
    <row r="80" spans="1:4" ht="12.75">
      <c r="A80">
        <v>79</v>
      </c>
      <c r="B80" s="4" t="s">
        <v>10</v>
      </c>
      <c r="C80" s="4" t="s">
        <v>10</v>
      </c>
      <c r="D80" t="b">
        <f t="shared" si="1"/>
        <v>1</v>
      </c>
    </row>
    <row r="81" spans="1:4" ht="12.75">
      <c r="A81">
        <v>80</v>
      </c>
      <c r="B81" s="4" t="s">
        <v>7</v>
      </c>
      <c r="C81" s="4" t="s">
        <v>7</v>
      </c>
      <c r="D81" t="b">
        <f t="shared" si="1"/>
        <v>1</v>
      </c>
    </row>
    <row r="82" spans="1:4" ht="12.75">
      <c r="A82">
        <v>81</v>
      </c>
      <c r="B82" s="4" t="s">
        <v>11</v>
      </c>
      <c r="C82" s="4" t="s">
        <v>11</v>
      </c>
      <c r="D82" t="b">
        <f t="shared" si="1"/>
        <v>1</v>
      </c>
    </row>
    <row r="83" spans="1:4" ht="12.75">
      <c r="A83">
        <v>82</v>
      </c>
      <c r="B83" s="4" t="s">
        <v>8</v>
      </c>
      <c r="C83" s="4" t="s">
        <v>8</v>
      </c>
      <c r="D83" t="b">
        <f t="shared" si="1"/>
        <v>1</v>
      </c>
    </row>
    <row r="84" spans="1:4" ht="12.75">
      <c r="A84">
        <v>83</v>
      </c>
      <c r="B84" s="4" t="s">
        <v>10</v>
      </c>
      <c r="C84" s="4" t="s">
        <v>10</v>
      </c>
      <c r="D84" t="b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0" sqref="B110"/>
    </sheetView>
  </sheetViews>
  <sheetFormatPr defaultColWidth="9.140625" defaultRowHeight="12.75"/>
  <cols>
    <col min="1" max="1" width="8.8515625" style="13" customWidth="1"/>
    <col min="2" max="3" width="7.28125" style="6" customWidth="1"/>
    <col min="4" max="11" width="8.8515625" style="6" customWidth="1"/>
    <col min="12" max="12" width="7.7109375" style="6" customWidth="1"/>
    <col min="13" max="16384" width="8.8515625" style="6" customWidth="1"/>
  </cols>
  <sheetData>
    <row r="1" spans="1:12" s="5" customFormat="1" ht="25.5">
      <c r="A1" s="7" t="s">
        <v>0</v>
      </c>
      <c r="B1" s="5" t="s">
        <v>2</v>
      </c>
      <c r="C1" s="5" t="s">
        <v>1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35</v>
      </c>
      <c r="J1" s="5" t="s">
        <v>36</v>
      </c>
      <c r="K1" s="5" t="s">
        <v>37</v>
      </c>
      <c r="L1" s="5" t="s">
        <v>40</v>
      </c>
    </row>
    <row r="2" spans="1:12" ht="12.75" hidden="1">
      <c r="A2" s="13">
        <v>29198</v>
      </c>
      <c r="B2" s="6">
        <v>63</v>
      </c>
      <c r="C2" s="9">
        <f>B2/Summary!B$2</f>
        <v>0.6</v>
      </c>
      <c r="E2" s="9"/>
      <c r="F2" s="6">
        <v>45</v>
      </c>
      <c r="G2" s="9">
        <f>F2/Summary!F$2</f>
        <v>0.5056179775280899</v>
      </c>
      <c r="I2" s="9"/>
      <c r="K2" s="9"/>
      <c r="L2" s="9"/>
    </row>
    <row r="3" spans="1:9" ht="12.75" hidden="1">
      <c r="A3" s="13">
        <v>74892</v>
      </c>
      <c r="D3" s="6">
        <v>66</v>
      </c>
      <c r="E3" s="9">
        <f>D3/Summary!D$2</f>
        <v>0.584070796460177</v>
      </c>
      <c r="F3" s="6">
        <v>56</v>
      </c>
      <c r="G3" s="9">
        <f>F3/Summary!F$2</f>
        <v>0.6292134831460674</v>
      </c>
      <c r="H3" s="6">
        <v>57</v>
      </c>
      <c r="I3" s="9">
        <f>H3/Summary!H$2</f>
        <v>0.7307692307692307</v>
      </c>
    </row>
    <row r="4" spans="1:12" ht="12.75" hidden="1">
      <c r="A4" s="13">
        <v>76383</v>
      </c>
      <c r="B4" s="6">
        <v>78</v>
      </c>
      <c r="C4" s="9">
        <f>B4/Summary!B$2</f>
        <v>0.7428571428571429</v>
      </c>
      <c r="E4" s="9"/>
      <c r="F4" s="6">
        <v>62</v>
      </c>
      <c r="G4" s="9">
        <f>F4/Summary!F$2</f>
        <v>0.6966292134831461</v>
      </c>
      <c r="H4" s="6">
        <v>54</v>
      </c>
      <c r="I4" s="9">
        <f>H4/Summary!H$2</f>
        <v>0.6923076923076923</v>
      </c>
      <c r="K4" s="9"/>
      <c r="L4" s="9"/>
    </row>
    <row r="5" spans="1:9" ht="12.75" hidden="1">
      <c r="A5" s="13">
        <v>88725</v>
      </c>
      <c r="D5" s="6">
        <v>102</v>
      </c>
      <c r="E5" s="9">
        <f>D5/Summary!D$2</f>
        <v>0.9026548672566371</v>
      </c>
      <c r="F5" s="6">
        <v>86</v>
      </c>
      <c r="G5" s="9">
        <f>F5/Summary!F$2</f>
        <v>0.9662921348314607</v>
      </c>
      <c r="H5" s="6">
        <v>76</v>
      </c>
      <c r="I5" s="9">
        <f>H5/Summary!H$2</f>
        <v>0.9743589743589743</v>
      </c>
    </row>
    <row r="6" spans="1:12" ht="12.75" hidden="1">
      <c r="A6" s="13">
        <v>10002233</v>
      </c>
      <c r="B6" s="6">
        <v>99</v>
      </c>
      <c r="C6" s="9">
        <f>B6/Summary!B$2</f>
        <v>0.9428571428571428</v>
      </c>
      <c r="D6" s="6">
        <v>108</v>
      </c>
      <c r="E6" s="9">
        <f>D6/Summary!D$2</f>
        <v>0.9557522123893806</v>
      </c>
      <c r="F6" s="6">
        <v>84</v>
      </c>
      <c r="G6" s="9">
        <f>F6/Summary!F$2</f>
        <v>0.9438202247191011</v>
      </c>
      <c r="H6" s="6">
        <v>78</v>
      </c>
      <c r="I6" s="9">
        <f>H6/Summary!H$2</f>
        <v>1</v>
      </c>
      <c r="J6" s="6">
        <v>92</v>
      </c>
      <c r="K6" s="9">
        <f>J6/Summary!J$2</f>
        <v>0.736</v>
      </c>
      <c r="L6" s="9">
        <f>(C6*Summary!C$9*Summary!C$10+E6*Summary!E$9*Summary!E$10+G6*Summary!G$9*Summary!G$10+I6*Summary!I$9*Summary!I$10+K6*Summary!K$9*Summary!K$10)/(Summary!C$9*Summary!C$10+Summary!E$9*Summary!E$10+Summary!G$9*Summary!G$10+Summary!I$9*Summary!I$10+Summary!K$9*Summary!K$10)</f>
        <v>0.9558454902295015</v>
      </c>
    </row>
    <row r="7" spans="1:12" ht="12.75" hidden="1">
      <c r="A7" s="13">
        <v>10929824</v>
      </c>
      <c r="B7" s="6">
        <v>105</v>
      </c>
      <c r="C7" s="9">
        <f>B7/Summary!B$2</f>
        <v>1</v>
      </c>
      <c r="D7" s="6">
        <v>113</v>
      </c>
      <c r="E7" s="9">
        <f>D7/Summary!D$2</f>
        <v>1</v>
      </c>
      <c r="F7" s="6">
        <v>80</v>
      </c>
      <c r="G7" s="9">
        <f>F7/Summary!F$2</f>
        <v>0.898876404494382</v>
      </c>
      <c r="H7" s="6">
        <v>75</v>
      </c>
      <c r="I7" s="9">
        <f>H7/Summary!H$2</f>
        <v>0.9615384615384616</v>
      </c>
      <c r="J7" s="6">
        <v>92</v>
      </c>
      <c r="K7" s="9">
        <f>J7/Summary!J$2</f>
        <v>0.736</v>
      </c>
      <c r="L7" s="9">
        <f>(C7*Summary!C$9*Summary!C$10+E7*Summary!E$9*Summary!E$10+G7*Summary!G$9*Summary!G$10+I7*Summary!I$9*Summary!I$10+K7*Summary!K$9*Summary!K$10)/(Summary!C$9*Summary!C$10+Summary!E$9*Summary!E$10+Summary!G$9*Summary!G$10+Summary!I$9*Summary!I$10+Summary!K$9*Summary!K$10)</f>
        <v>0.9683088447133391</v>
      </c>
    </row>
    <row r="8" spans="1:12" ht="12.75" hidden="1">
      <c r="A8" s="13">
        <v>11187902</v>
      </c>
      <c r="B8" s="6">
        <v>102</v>
      </c>
      <c r="C8" s="9">
        <f>B8/Summary!B$2</f>
        <v>0.9714285714285714</v>
      </c>
      <c r="D8" s="6">
        <v>106</v>
      </c>
      <c r="E8" s="9">
        <f>D8/Summary!D$2</f>
        <v>0.9380530973451328</v>
      </c>
      <c r="F8" s="6">
        <v>87</v>
      </c>
      <c r="G8" s="9">
        <f>F8/Summary!F$2</f>
        <v>0.9775280898876404</v>
      </c>
      <c r="H8" s="6">
        <v>70</v>
      </c>
      <c r="I8" s="9">
        <f>H8/Summary!H$2</f>
        <v>0.8974358974358975</v>
      </c>
      <c r="J8" s="6">
        <v>92</v>
      </c>
      <c r="K8" s="9">
        <f>J8/Summary!J$2</f>
        <v>0.736</v>
      </c>
      <c r="L8" s="9">
        <f>(C8*Summary!C$9*Summary!C$10+E8*Summary!E$9*Summary!E$10+G8*Summary!G$9*Summary!G$10+I8*Summary!I$9*Summary!I$10+K8*Summary!K$9*Summary!K$10)/(Summary!C$9*Summary!C$10+Summary!E$9*Summary!E$10+Summary!G$9*Summary!G$10+Summary!I$9*Summary!I$10+Summary!K$9*Summary!K$10)</f>
        <v>0.9522774701903668</v>
      </c>
    </row>
    <row r="9" spans="1:12" ht="12.75" hidden="1">
      <c r="A9" s="13">
        <v>12845214</v>
      </c>
      <c r="B9" s="6">
        <v>99</v>
      </c>
      <c r="C9" s="9">
        <f>B9/Summary!B$2</f>
        <v>0.9428571428571428</v>
      </c>
      <c r="D9" s="6">
        <v>111</v>
      </c>
      <c r="E9" s="9">
        <f>D9/Summary!D$2</f>
        <v>0.9823008849557522</v>
      </c>
      <c r="F9" s="6">
        <v>83</v>
      </c>
      <c r="G9" s="9">
        <f>F9/Summary!F$2</f>
        <v>0.9325842696629213</v>
      </c>
      <c r="H9" s="6">
        <v>73</v>
      </c>
      <c r="I9" s="9">
        <f>H9/Summary!H$2</f>
        <v>0.9358974358974359</v>
      </c>
      <c r="J9" s="6">
        <v>92</v>
      </c>
      <c r="K9" s="9">
        <f>J9/Summary!J$2</f>
        <v>0.736</v>
      </c>
      <c r="L9" s="9">
        <f>(C9*Summary!C$9*Summary!C$10+E9*Summary!E$9*Summary!E$10+G9*Summary!G$9*Summary!G$10+I9*Summary!I$9*Summary!I$10+K9*Summary!K$9*Summary!K$10)/(Summary!C$9*Summary!C$10+Summary!E$9*Summary!E$10+Summary!G$9*Summary!G$10+Summary!I$9*Summary!I$10+Summary!K$9*Summary!K$10)</f>
        <v>0.9489899089232886</v>
      </c>
    </row>
    <row r="10" spans="1:12" ht="12.75" hidden="1">
      <c r="A10" s="13">
        <v>12887564</v>
      </c>
      <c r="B10" s="6">
        <v>94</v>
      </c>
      <c r="C10" s="9">
        <f>B10/Summary!B$2</f>
        <v>0.8952380952380953</v>
      </c>
      <c r="D10" s="6">
        <v>101</v>
      </c>
      <c r="E10" s="9">
        <f>D10/Summary!D$2</f>
        <v>0.8938053097345132</v>
      </c>
      <c r="F10" s="6">
        <v>85</v>
      </c>
      <c r="G10" s="9">
        <f>F10/Summary!F$2</f>
        <v>0.9550561797752809</v>
      </c>
      <c r="H10" s="6">
        <v>65</v>
      </c>
      <c r="I10" s="9">
        <f>H10/Summary!H$2</f>
        <v>0.8333333333333334</v>
      </c>
      <c r="J10" s="6">
        <v>92</v>
      </c>
      <c r="K10" s="9">
        <f>J10/Summary!J$2</f>
        <v>0.736</v>
      </c>
      <c r="L10" s="9">
        <f>(C10*Summary!C$9*Summary!C$10+E10*Summary!E$9*Summary!E$10+G10*Summary!G$9*Summary!G$10+I10*Summary!I$9*Summary!I$10+K10*Summary!K$9*Summary!K$10)/(Summary!C$9*Summary!C$10+Summary!E$9*Summary!E$10+Summary!G$9*Summary!G$10+Summary!I$9*Summary!I$10+Summary!K$9*Summary!K$10)</f>
        <v>0.8995169596790359</v>
      </c>
    </row>
    <row r="11" spans="1:12" ht="12.75" hidden="1">
      <c r="A11" s="13">
        <v>13088305</v>
      </c>
      <c r="B11" s="6">
        <v>98</v>
      </c>
      <c r="C11" s="9">
        <f>B11/Summary!B$2</f>
        <v>0.9333333333333333</v>
      </c>
      <c r="D11" s="6">
        <v>93</v>
      </c>
      <c r="E11" s="9">
        <f>D11/Summary!D$2</f>
        <v>0.8230088495575221</v>
      </c>
      <c r="F11" s="6">
        <v>80</v>
      </c>
      <c r="G11" s="9">
        <f>F11/Summary!F$2</f>
        <v>0.898876404494382</v>
      </c>
      <c r="H11" s="6">
        <v>73</v>
      </c>
      <c r="I11" s="9">
        <f>H11/Summary!H$2</f>
        <v>0.9358974358974359</v>
      </c>
      <c r="J11" s="6">
        <v>92</v>
      </c>
      <c r="K11" s="9">
        <f>J11/Summary!J$2</f>
        <v>0.736</v>
      </c>
      <c r="L11" s="9">
        <f>(C11*Summary!C$9*Summary!C$10+E11*Summary!E$9*Summary!E$10+G11*Summary!G$9*Summary!G$10+I11*Summary!I$9*Summary!I$10+K11*Summary!K$9*Summary!K$10)/(Summary!C$9*Summary!C$10+Summary!E$9*Summary!E$10+Summary!G$9*Summary!G$10+Summary!I$9*Summary!I$10+Summary!K$9*Summary!K$10)</f>
        <v>0.8975653306069931</v>
      </c>
    </row>
    <row r="12" spans="1:12" ht="12.75" hidden="1">
      <c r="A12" s="13">
        <v>14148145</v>
      </c>
      <c r="B12" s="6">
        <v>93</v>
      </c>
      <c r="C12" s="9">
        <f>B12/Summary!B$2</f>
        <v>0.8857142857142857</v>
      </c>
      <c r="D12" s="6">
        <v>92</v>
      </c>
      <c r="E12" s="9">
        <f>D12/Summary!D$2</f>
        <v>0.8141592920353983</v>
      </c>
      <c r="F12" s="6">
        <v>73</v>
      </c>
      <c r="G12" s="9">
        <f>F12/Summary!F$2</f>
        <v>0.8202247191011236</v>
      </c>
      <c r="H12" s="6">
        <v>71</v>
      </c>
      <c r="I12" s="9">
        <f>H12/Summary!H$2</f>
        <v>0.9102564102564102</v>
      </c>
      <c r="J12" s="6">
        <v>92</v>
      </c>
      <c r="K12" s="9">
        <f>J12/Summary!J$2</f>
        <v>0.736</v>
      </c>
      <c r="L12" s="9">
        <f>(C12*Summary!C$9*Summary!C$10+E12*Summary!E$9*Summary!E$10+G12*Summary!G$9*Summary!G$10+I12*Summary!I$9*Summary!I$10+K12*Summary!K$9*Summary!K$10)/(Summary!C$9*Summary!C$10+Summary!E$9*Summary!E$10+Summary!G$9*Summary!G$10+Summary!I$9*Summary!I$10+Summary!K$9*Summary!K$10)</f>
        <v>0.8555434997316275</v>
      </c>
    </row>
    <row r="13" spans="1:12" ht="12.75" hidden="1">
      <c r="A13" s="13">
        <v>14176786</v>
      </c>
      <c r="B13" s="6">
        <v>85</v>
      </c>
      <c r="C13" s="9">
        <f>B13/Summary!B$2</f>
        <v>0.8095238095238095</v>
      </c>
      <c r="D13" s="6">
        <v>86</v>
      </c>
      <c r="E13" s="9">
        <f>D13/Summary!D$2</f>
        <v>0.7610619469026548</v>
      </c>
      <c r="F13" s="6">
        <v>66</v>
      </c>
      <c r="G13" s="9">
        <f>F13/Summary!F$2</f>
        <v>0.7415730337078652</v>
      </c>
      <c r="H13" s="6">
        <v>58</v>
      </c>
      <c r="I13" s="9">
        <f>H13/Summary!H$2</f>
        <v>0.7435897435897436</v>
      </c>
      <c r="J13" s="6">
        <v>92</v>
      </c>
      <c r="K13" s="9">
        <f>J13/Summary!J$2</f>
        <v>0.736</v>
      </c>
      <c r="L13" s="9">
        <f>(C13*Summary!C$9*Summary!C$10+E13*Summary!E$9*Summary!E$10+G13*Summary!G$9*Summary!G$10+I13*Summary!I$9*Summary!I$10+K13*Summary!K$9*Summary!K$10)/(Summary!C$9*Summary!C$10+Summary!E$9*Summary!E$10+Summary!G$9*Summary!G$10+Summary!I$9*Summary!I$10+Summary!K$9*Summary!K$10)</f>
        <v>0.7694316389255239</v>
      </c>
    </row>
    <row r="14" spans="1:12" ht="12.75" hidden="1">
      <c r="A14" s="13">
        <v>14348503</v>
      </c>
      <c r="B14" s="6">
        <v>91</v>
      </c>
      <c r="C14" s="9">
        <f>B14/Summary!B$2</f>
        <v>0.8666666666666667</v>
      </c>
      <c r="D14" s="6">
        <v>98</v>
      </c>
      <c r="E14" s="9">
        <f>D14/Summary!D$2</f>
        <v>0.8672566371681416</v>
      </c>
      <c r="F14" s="6">
        <v>76</v>
      </c>
      <c r="G14" s="9">
        <f>F14/Summary!F$2</f>
        <v>0.8539325842696629</v>
      </c>
      <c r="H14" s="6">
        <v>70</v>
      </c>
      <c r="I14" s="9">
        <f>H14/Summary!H$2</f>
        <v>0.8974358974358975</v>
      </c>
      <c r="J14" s="6">
        <v>92</v>
      </c>
      <c r="K14" s="9">
        <f>J14/Summary!J$2</f>
        <v>0.736</v>
      </c>
      <c r="L14" s="9">
        <f>(C14*Summary!C$9*Summary!C$10+E14*Summary!E$9*Summary!E$10+G14*Summary!G$9*Summary!G$10+I14*Summary!I$9*Summary!I$10+K14*Summary!K$9*Summary!K$10)/(Summary!C$9*Summary!C$10+Summary!E$9*Summary!E$10+Summary!G$9*Summary!G$10+Summary!I$9*Summary!I$10+Summary!K$9*Summary!K$10)</f>
        <v>0.8687588438209897</v>
      </c>
    </row>
    <row r="15" spans="1:12" ht="12.75" hidden="1">
      <c r="A15" s="13">
        <v>15638473</v>
      </c>
      <c r="B15" s="6">
        <v>83</v>
      </c>
      <c r="C15" s="9">
        <f>B15/Summary!B$2</f>
        <v>0.7904761904761904</v>
      </c>
      <c r="D15" s="6">
        <v>87</v>
      </c>
      <c r="E15" s="9">
        <f>D15/Summary!D$2</f>
        <v>0.7699115044247787</v>
      </c>
      <c r="F15" s="6">
        <v>83</v>
      </c>
      <c r="G15" s="9">
        <f>F15/Summary!F$2</f>
        <v>0.9325842696629213</v>
      </c>
      <c r="H15" s="6">
        <v>66</v>
      </c>
      <c r="I15" s="9">
        <f>H15/Summary!H$2</f>
        <v>0.8461538461538461</v>
      </c>
      <c r="J15" s="6">
        <v>92</v>
      </c>
      <c r="K15" s="9">
        <f>J15/Summary!J$2</f>
        <v>0.736</v>
      </c>
      <c r="L15" s="9">
        <f>(C15*Summary!C$9*Summary!C$10+E15*Summary!E$9*Summary!E$10+G15*Summary!G$9*Summary!G$10+I15*Summary!I$9*Summary!I$10+K15*Summary!K$9*Summary!K$10)/(Summary!C$9*Summary!C$10+Summary!E$9*Summary!E$10+Summary!G$9*Summary!G$10+Summary!I$9*Summary!I$10+Summary!K$9*Summary!K$10)</f>
        <v>0.8301416480396295</v>
      </c>
    </row>
    <row r="16" spans="1:12" ht="12.75" hidden="1">
      <c r="A16" s="13">
        <v>15938049</v>
      </c>
      <c r="B16" s="6">
        <v>97</v>
      </c>
      <c r="C16" s="9">
        <f>B16/Summary!B$2</f>
        <v>0.9238095238095239</v>
      </c>
      <c r="D16" s="6">
        <v>102</v>
      </c>
      <c r="E16" s="9">
        <f>D16/Summary!D$2</f>
        <v>0.9026548672566371</v>
      </c>
      <c r="F16" s="6">
        <v>83</v>
      </c>
      <c r="G16" s="9">
        <f>F16/Summary!F$2</f>
        <v>0.9325842696629213</v>
      </c>
      <c r="H16" s="6">
        <v>72</v>
      </c>
      <c r="I16" s="9">
        <f>H16/Summary!H$2</f>
        <v>0.9230769230769231</v>
      </c>
      <c r="J16" s="6">
        <v>92</v>
      </c>
      <c r="K16" s="9">
        <f>J16/Summary!J$2</f>
        <v>0.736</v>
      </c>
      <c r="L16" s="9">
        <f>(C16*Summary!C$9*Summary!C$10+E16*Summary!E$9*Summary!E$10+G16*Summary!G$9*Summary!G$10+I16*Summary!I$9*Summary!I$10+K16*Summary!K$9*Summary!K$10)/(Summary!C$9*Summary!C$10+Summary!E$9*Summary!E$10+Summary!G$9*Summary!G$10+Summary!I$9*Summary!I$10+Summary!K$9*Summary!K$10)</f>
        <v>0.9205924460125514</v>
      </c>
    </row>
    <row r="17" spans="1:12" ht="12.75" hidden="1">
      <c r="A17" s="13">
        <v>16018758</v>
      </c>
      <c r="B17" s="6">
        <v>87</v>
      </c>
      <c r="C17" s="9">
        <f>B17/Summary!B$2</f>
        <v>0.8285714285714286</v>
      </c>
      <c r="D17" s="6">
        <v>91</v>
      </c>
      <c r="E17" s="9">
        <f>D17/Summary!D$2</f>
        <v>0.8053097345132744</v>
      </c>
      <c r="F17" s="6">
        <v>69</v>
      </c>
      <c r="G17" s="9">
        <f>F17/Summary!F$2</f>
        <v>0.7752808988764045</v>
      </c>
      <c r="H17" s="6">
        <v>49</v>
      </c>
      <c r="I17" s="9">
        <f>H17/Summary!H$2</f>
        <v>0.6282051282051282</v>
      </c>
      <c r="J17" s="6">
        <v>92</v>
      </c>
      <c r="K17" s="9">
        <f>J17/Summary!J$2</f>
        <v>0.736</v>
      </c>
      <c r="L17" s="9">
        <f>(C17*Summary!C$9*Summary!C$10+E17*Summary!E$9*Summary!E$10+G17*Summary!G$9*Summary!G$10+I17*Summary!I$9*Summary!I$10+K17*Summary!K$9*Summary!K$10)/(Summary!C$9*Summary!C$10+Summary!E$9*Summary!E$10+Summary!G$9*Summary!G$10+Summary!I$9*Summary!I$10+Summary!K$9*Summary!K$10)</f>
        <v>0.7760389892387507</v>
      </c>
    </row>
    <row r="18" spans="1:12" ht="12.75" hidden="1">
      <c r="A18" s="13">
        <v>17461314</v>
      </c>
      <c r="B18" s="6">
        <v>89</v>
      </c>
      <c r="C18" s="9">
        <f>B18/Summary!B$2</f>
        <v>0.8476190476190476</v>
      </c>
      <c r="D18" s="6">
        <v>100</v>
      </c>
      <c r="E18" s="9">
        <f>D18/Summary!D$2</f>
        <v>0.8849557522123894</v>
      </c>
      <c r="F18" s="6">
        <v>81</v>
      </c>
      <c r="G18" s="9">
        <f>F18/Summary!F$2</f>
        <v>0.9101123595505618</v>
      </c>
      <c r="H18" s="6">
        <v>67</v>
      </c>
      <c r="I18" s="9">
        <f>H18/Summary!H$2</f>
        <v>0.8589743589743589</v>
      </c>
      <c r="J18" s="6">
        <v>92</v>
      </c>
      <c r="K18" s="9">
        <f>J18/Summary!J$2</f>
        <v>0.736</v>
      </c>
      <c r="L18" s="9">
        <f>(C18*Summary!C$9*Summary!C$10+E18*Summary!E$9*Summary!E$10+G18*Summary!G$9*Summary!G$10+I18*Summary!I$9*Summary!I$10+K18*Summary!K$9*Summary!K$10)/(Summary!C$9*Summary!C$10+Summary!E$9*Summary!E$10+Summary!G$9*Summary!G$10+Summary!I$9*Summary!I$10+Summary!K$9*Summary!K$10)</f>
        <v>0.8744691036428136</v>
      </c>
    </row>
    <row r="19" spans="1:12" ht="12.75" hidden="1">
      <c r="A19" s="13">
        <v>17919762</v>
      </c>
      <c r="B19" s="6">
        <v>88</v>
      </c>
      <c r="C19" s="9">
        <f>B19/Summary!B$2</f>
        <v>0.8380952380952381</v>
      </c>
      <c r="D19" s="6">
        <v>97</v>
      </c>
      <c r="E19" s="9">
        <f>D19/Summary!D$2</f>
        <v>0.8584070796460177</v>
      </c>
      <c r="F19" s="6">
        <v>76</v>
      </c>
      <c r="G19" s="9">
        <f>F19/Summary!F$2</f>
        <v>0.8539325842696629</v>
      </c>
      <c r="H19" s="6">
        <v>64</v>
      </c>
      <c r="I19" s="9">
        <f>H19/Summary!H$2</f>
        <v>0.8205128205128205</v>
      </c>
      <c r="J19" s="6">
        <v>92</v>
      </c>
      <c r="K19" s="9">
        <f>J19/Summary!J$2</f>
        <v>0.736</v>
      </c>
      <c r="L19" s="9">
        <f>(C19*Summary!C$9*Summary!C$10+E19*Summary!E$9*Summary!E$10+G19*Summary!G$9*Summary!G$10+I19*Summary!I$9*Summary!I$10+K19*Summary!K$9*Summary!K$10)/(Summary!C$9*Summary!C$10+Summary!E$9*Summary!E$10+Summary!G$9*Summary!G$10+Summary!I$9*Summary!I$10+Summary!K$9*Summary!K$10)</f>
        <v>0.8442021320961363</v>
      </c>
    </row>
    <row r="20" spans="1:12" ht="12.75" hidden="1">
      <c r="A20" s="13">
        <v>20021865</v>
      </c>
      <c r="B20" s="6">
        <v>79</v>
      </c>
      <c r="C20" s="9">
        <f>B20/Summary!B$2</f>
        <v>0.7523809523809524</v>
      </c>
      <c r="D20" s="6">
        <v>92</v>
      </c>
      <c r="E20" s="9">
        <f>D20/Summary!D$2</f>
        <v>0.8141592920353983</v>
      </c>
      <c r="F20" s="6">
        <v>70</v>
      </c>
      <c r="G20" s="9">
        <f>F20/Summary!F$2</f>
        <v>0.7865168539325843</v>
      </c>
      <c r="H20" s="6">
        <v>64</v>
      </c>
      <c r="I20" s="9">
        <f>H20/Summary!H$2</f>
        <v>0.8205128205128205</v>
      </c>
      <c r="J20" s="6">
        <v>92</v>
      </c>
      <c r="K20" s="9">
        <f>J20/Summary!J$2</f>
        <v>0.736</v>
      </c>
      <c r="L20" s="9">
        <f>(C20*Summary!C$9*Summary!C$10+E20*Summary!E$9*Summary!E$10+G20*Summary!G$9*Summary!G$10+I20*Summary!I$9*Summary!I$10+K20*Summary!K$9*Summary!K$10)/(Summary!C$9*Summary!C$10+Summary!E$9*Summary!E$10+Summary!G$9*Summary!G$10+Summary!I$9*Summary!I$10+Summary!K$9*Summary!K$10)</f>
        <v>0.7877148240377833</v>
      </c>
    </row>
    <row r="21" spans="1:12" ht="12.75" hidden="1">
      <c r="A21" s="13">
        <v>20495833</v>
      </c>
      <c r="B21" s="6">
        <v>87</v>
      </c>
      <c r="C21" s="9">
        <f>B21/Summary!B$2</f>
        <v>0.8285714285714286</v>
      </c>
      <c r="D21" s="6">
        <v>93</v>
      </c>
      <c r="E21" s="9">
        <f>D21/Summary!D$2</f>
        <v>0.8230088495575221</v>
      </c>
      <c r="F21" s="6">
        <v>75</v>
      </c>
      <c r="G21" s="9">
        <f>F21/Summary!F$2</f>
        <v>0.8426966292134831</v>
      </c>
      <c r="H21" s="6">
        <v>59</v>
      </c>
      <c r="I21" s="9">
        <f>H21/Summary!H$2</f>
        <v>0.7564102564102564</v>
      </c>
      <c r="J21" s="6">
        <v>92</v>
      </c>
      <c r="K21" s="9">
        <f>J21/Summary!J$2</f>
        <v>0.736</v>
      </c>
      <c r="L21" s="9">
        <f>(C21*Summary!C$9*Summary!C$10+E21*Summary!E$9*Summary!E$10+G21*Summary!G$9*Summary!G$10+I21*Summary!I$9*Summary!I$10+K21*Summary!K$9*Summary!K$10)/(Summary!C$9*Summary!C$10+Summary!E$9*Summary!E$10+Summary!G$9*Summary!G$10+Summary!I$9*Summary!I$10+Summary!K$9*Summary!K$10)</f>
        <v>0.8186852219516035</v>
      </c>
    </row>
    <row r="22" spans="1:12" ht="12.75" hidden="1">
      <c r="A22" s="13">
        <v>20804835</v>
      </c>
      <c r="B22" s="6">
        <v>85</v>
      </c>
      <c r="C22" s="9">
        <f>B22/Summary!B$2</f>
        <v>0.8095238095238095</v>
      </c>
      <c r="D22" s="6">
        <v>101</v>
      </c>
      <c r="E22" s="9">
        <f>D22/Summary!D$2</f>
        <v>0.8938053097345132</v>
      </c>
      <c r="F22" s="6">
        <v>73</v>
      </c>
      <c r="G22" s="9">
        <f>F22/Summary!F$2</f>
        <v>0.8202247191011236</v>
      </c>
      <c r="H22" s="6">
        <v>63</v>
      </c>
      <c r="I22" s="9">
        <f>H22/Summary!H$2</f>
        <v>0.8076923076923077</v>
      </c>
      <c r="J22" s="6">
        <v>92</v>
      </c>
      <c r="K22" s="9">
        <f>J22/Summary!J$2</f>
        <v>0.736</v>
      </c>
      <c r="L22" s="9">
        <f>(C22*Summary!C$9*Summary!C$10+E22*Summary!E$9*Summary!E$10+G22*Summary!G$9*Summary!G$10+I22*Summary!I$9*Summary!I$10+K22*Summary!K$9*Summary!K$10)/(Summary!C$9*Summary!C$10+Summary!E$9*Summary!E$10+Summary!G$9*Summary!G$10+Summary!I$9*Summary!I$10+Summary!K$9*Summary!K$10)</f>
        <v>0.8329641616655636</v>
      </c>
    </row>
    <row r="23" spans="1:12" ht="12.75" hidden="1">
      <c r="A23" s="13">
        <v>22402977</v>
      </c>
      <c r="B23" s="6">
        <v>98</v>
      </c>
      <c r="C23" s="9">
        <f>B23/Summary!B$2</f>
        <v>0.9333333333333333</v>
      </c>
      <c r="D23" s="6">
        <v>102</v>
      </c>
      <c r="E23" s="9">
        <f>D23/Summary!D$2</f>
        <v>0.9026548672566371</v>
      </c>
      <c r="F23" s="6">
        <v>77</v>
      </c>
      <c r="G23" s="9">
        <f>F23/Summary!F$2</f>
        <v>0.8651685393258427</v>
      </c>
      <c r="H23" s="6">
        <v>74</v>
      </c>
      <c r="I23" s="9">
        <f>H23/Summary!H$2</f>
        <v>0.9487179487179487</v>
      </c>
      <c r="J23" s="6">
        <v>92</v>
      </c>
      <c r="K23" s="9">
        <f>J23/Summary!J$2</f>
        <v>0.736</v>
      </c>
      <c r="L23" s="9">
        <f>(C23*Summary!C$9*Summary!C$10+E23*Summary!E$9*Summary!E$10+G23*Summary!G$9*Summary!G$10+I23*Summary!I$9*Summary!I$10+K23*Summary!K$9*Summary!K$10)/(Summary!C$9*Summary!C$10+Summary!E$9*Summary!E$10+Summary!G$9*Summary!G$10+Summary!I$9*Summary!I$10+Summary!K$9*Summary!K$10)</f>
        <v>0.9111866208763894</v>
      </c>
    </row>
    <row r="24" spans="1:12" ht="12.75" hidden="1">
      <c r="A24" s="13">
        <v>22707078</v>
      </c>
      <c r="B24" s="6">
        <v>98</v>
      </c>
      <c r="C24" s="9">
        <f>B24/Summary!B$2</f>
        <v>0.9333333333333333</v>
      </c>
      <c r="D24" s="6">
        <v>100</v>
      </c>
      <c r="E24" s="9">
        <f>D24/Summary!D$2</f>
        <v>0.8849557522123894</v>
      </c>
      <c r="F24" s="6">
        <v>84</v>
      </c>
      <c r="G24" s="9">
        <f>F24/Summary!F$2</f>
        <v>0.9438202247191011</v>
      </c>
      <c r="H24" s="6">
        <v>67</v>
      </c>
      <c r="I24" s="9">
        <f>H24/Summary!H$2</f>
        <v>0.8589743589743589</v>
      </c>
      <c r="J24" s="6">
        <v>105</v>
      </c>
      <c r="K24" s="9">
        <f>J24/Summary!J$2</f>
        <v>0.84</v>
      </c>
      <c r="L24" s="9">
        <f>(C24*Summary!C$9*Summary!C$10+E24*Summary!E$9*Summary!E$10+G24*Summary!G$9*Summary!G$10+I24*Summary!I$9*Summary!I$10+K24*Summary!K$9*Summary!K$10)/(Summary!C$9*Summary!C$10+Summary!E$9*Summary!E$10+Summary!G$9*Summary!G$10+Summary!I$9*Summary!I$10+Summary!K$9*Summary!K$10)</f>
        <v>0.911467498506377</v>
      </c>
    </row>
    <row r="25" spans="1:12" ht="12.75" hidden="1">
      <c r="A25" s="13">
        <v>22966062</v>
      </c>
      <c r="B25" s="6">
        <v>84</v>
      </c>
      <c r="C25" s="9">
        <f>B25/Summary!B$2</f>
        <v>0.8</v>
      </c>
      <c r="D25" s="6">
        <v>66</v>
      </c>
      <c r="E25" s="9">
        <f>D25/Summary!D$2</f>
        <v>0.584070796460177</v>
      </c>
      <c r="F25" s="6">
        <v>64</v>
      </c>
      <c r="G25" s="9">
        <f>F25/Summary!F$2</f>
        <v>0.7191011235955056</v>
      </c>
      <c r="H25" s="6">
        <v>44</v>
      </c>
      <c r="I25" s="9">
        <f>H25/Summary!H$2</f>
        <v>0.5641025641025641</v>
      </c>
      <c r="J25" s="6">
        <v>92</v>
      </c>
      <c r="K25" s="9">
        <f>J25/Summary!J$2</f>
        <v>0.736</v>
      </c>
      <c r="L25" s="9">
        <f>(C25*Summary!C$9*Summary!C$10+E25*Summary!E$9*Summary!E$10+G25*Summary!G$9*Summary!G$10+I25*Summary!I$9*Summary!I$10+K25*Summary!K$9*Summary!K$10)/(Summary!C$9*Summary!C$10+Summary!E$9*Summary!E$10+Summary!G$9*Summary!G$10+Summary!I$9*Summary!I$10+Summary!K$9*Summary!K$10)</f>
        <v>0.6864767406976814</v>
      </c>
    </row>
    <row r="26" spans="1:12" ht="12.75" hidden="1">
      <c r="A26" s="13">
        <v>22983446</v>
      </c>
      <c r="B26" s="6">
        <v>80</v>
      </c>
      <c r="C26" s="9">
        <f>B26/Summary!B$2</f>
        <v>0.7619047619047619</v>
      </c>
      <c r="D26" s="6">
        <v>77</v>
      </c>
      <c r="E26" s="9">
        <f>D26/Summary!D$2</f>
        <v>0.6814159292035398</v>
      </c>
      <c r="F26" s="6">
        <v>73</v>
      </c>
      <c r="G26" s="9">
        <f>F26/Summary!F$2</f>
        <v>0.8202247191011236</v>
      </c>
      <c r="H26" s="6">
        <v>56</v>
      </c>
      <c r="I26" s="9">
        <f>H26/Summary!H$2</f>
        <v>0.717948717948718</v>
      </c>
      <c r="J26" s="6">
        <v>92</v>
      </c>
      <c r="K26" s="9">
        <f>J26/Summary!J$2</f>
        <v>0.736</v>
      </c>
      <c r="L26" s="9">
        <f>(C26*Summary!C$9*Summary!C$10+E26*Summary!E$9*Summary!E$10+G26*Summary!G$9*Summary!G$10+I26*Summary!I$9*Summary!I$10+K26*Summary!K$9*Summary!K$10)/(Summary!C$9*Summary!C$10+Summary!E$9*Summary!E$10+Summary!G$9*Summary!G$10+Summary!I$9*Summary!I$10+Summary!K$9*Summary!K$10)</f>
        <v>0.7490365357025396</v>
      </c>
    </row>
    <row r="27" spans="1:12" ht="12.75" hidden="1">
      <c r="A27" s="13">
        <v>23378309</v>
      </c>
      <c r="B27" s="6">
        <v>95</v>
      </c>
      <c r="C27" s="9">
        <f>B27/Summary!B$2</f>
        <v>0.9047619047619048</v>
      </c>
      <c r="D27" s="6">
        <v>106</v>
      </c>
      <c r="E27" s="9">
        <f>D27/Summary!D$2</f>
        <v>0.9380530973451328</v>
      </c>
      <c r="F27" s="6">
        <v>87</v>
      </c>
      <c r="G27" s="9">
        <f>F27/Summary!F$2</f>
        <v>0.9775280898876404</v>
      </c>
      <c r="H27" s="6">
        <v>73</v>
      </c>
      <c r="I27" s="9">
        <f>H27/Summary!H$2</f>
        <v>0.9358974358974359</v>
      </c>
      <c r="J27" s="6">
        <v>92</v>
      </c>
      <c r="K27" s="9">
        <f>J27/Summary!J$2</f>
        <v>0.736</v>
      </c>
      <c r="L27" s="9">
        <f>(C27*Summary!C$9*Summary!C$10+E27*Summary!E$9*Summary!E$10+G27*Summary!G$9*Summary!G$10+I27*Summary!I$9*Summary!I$10+K27*Summary!K$9*Summary!K$10)/(Summary!C$9*Summary!C$10+Summary!E$9*Summary!E$10+Summary!G$9*Summary!G$10+Summary!I$9*Summary!I$10+Summary!K$9*Summary!K$10)</f>
        <v>0.9364655043784009</v>
      </c>
    </row>
    <row r="28" spans="1:12" ht="12.75" hidden="1">
      <c r="A28" s="13">
        <v>25503519</v>
      </c>
      <c r="B28" s="6">
        <v>93</v>
      </c>
      <c r="C28" s="9">
        <f>B28/Summary!B$2</f>
        <v>0.8857142857142857</v>
      </c>
      <c r="D28" s="6">
        <v>86</v>
      </c>
      <c r="E28" s="9">
        <f>D28/Summary!D$2</f>
        <v>0.7610619469026548</v>
      </c>
      <c r="F28" s="6">
        <v>73</v>
      </c>
      <c r="G28" s="9">
        <f>F28/Summary!F$2</f>
        <v>0.8202247191011236</v>
      </c>
      <c r="H28" s="6">
        <v>55</v>
      </c>
      <c r="I28" s="9">
        <f>H28/Summary!H$2</f>
        <v>0.7051282051282052</v>
      </c>
      <c r="J28" s="6">
        <v>92</v>
      </c>
      <c r="K28" s="9">
        <f>J28/Summary!J$2</f>
        <v>0.736</v>
      </c>
      <c r="L28" s="9">
        <f>(C28*Summary!C$9*Summary!C$10+E28*Summary!E$9*Summary!E$10+G28*Summary!G$9*Summary!G$10+I28*Summary!I$9*Summary!I$10+K28*Summary!K$9*Summary!K$10)/(Summary!C$9*Summary!C$10+Summary!E$9*Summary!E$10+Summary!G$9*Summary!G$10+Summary!I$9*Summary!I$10+Summary!K$9*Summary!K$10)</f>
        <v>0.8080811292604074</v>
      </c>
    </row>
    <row r="29" spans="1:12" ht="12.75" hidden="1">
      <c r="A29" s="13">
        <v>25584849</v>
      </c>
      <c r="B29" s="6">
        <v>96</v>
      </c>
      <c r="C29" s="9">
        <f>B29/Summary!B$2</f>
        <v>0.9142857142857143</v>
      </c>
      <c r="D29" s="6">
        <v>107</v>
      </c>
      <c r="E29" s="9">
        <f>D29/Summary!D$2</f>
        <v>0.9469026548672567</v>
      </c>
      <c r="F29" s="6">
        <v>79</v>
      </c>
      <c r="G29" s="9">
        <f>F29/Summary!F$2</f>
        <v>0.8876404494382022</v>
      </c>
      <c r="H29" s="6">
        <v>73</v>
      </c>
      <c r="I29" s="9">
        <f>H29/Summary!H$2</f>
        <v>0.9358974358974359</v>
      </c>
      <c r="J29" s="6">
        <v>92</v>
      </c>
      <c r="K29" s="9">
        <f>J29/Summary!J$2</f>
        <v>0.736</v>
      </c>
      <c r="L29" s="9">
        <f>(C29*Summary!C$9*Summary!C$10+E29*Summary!E$9*Summary!E$10+G29*Summary!G$9*Summary!G$10+I29*Summary!I$9*Summary!I$10+K29*Summary!K$9*Summary!K$10)/(Summary!C$9*Summary!C$10+Summary!E$9*Summary!E$10+Summary!G$9*Summary!G$10+Summary!I$9*Summary!I$10+Summary!K$9*Summary!K$10)</f>
        <v>0.9193805868211754</v>
      </c>
    </row>
    <row r="30" spans="1:12" ht="12.75" hidden="1">
      <c r="A30" s="13">
        <v>26313984</v>
      </c>
      <c r="B30" s="6">
        <v>86</v>
      </c>
      <c r="C30" s="9">
        <f>B30/Summary!B$2</f>
        <v>0.819047619047619</v>
      </c>
      <c r="E30" s="9"/>
      <c r="G30" s="9"/>
      <c r="I30" s="9"/>
      <c r="K30" s="9"/>
      <c r="L30" s="9"/>
    </row>
    <row r="31" spans="1:12" ht="12.75" hidden="1">
      <c r="A31" s="13">
        <v>27209637</v>
      </c>
      <c r="B31" s="6">
        <v>93</v>
      </c>
      <c r="C31" s="9">
        <f>B31/Summary!B$2</f>
        <v>0.8857142857142857</v>
      </c>
      <c r="D31" s="6">
        <v>102</v>
      </c>
      <c r="E31" s="9">
        <f>D31/Summary!D$2</f>
        <v>0.9026548672566371</v>
      </c>
      <c r="F31" s="6">
        <v>71</v>
      </c>
      <c r="G31" s="9">
        <f>F31/Summary!F$2</f>
        <v>0.797752808988764</v>
      </c>
      <c r="H31" s="6">
        <v>69</v>
      </c>
      <c r="I31" s="9">
        <f>H31/Summary!H$2</f>
        <v>0.8846153846153846</v>
      </c>
      <c r="J31" s="6">
        <v>92</v>
      </c>
      <c r="K31" s="9">
        <f>J31/Summary!J$2</f>
        <v>0.736</v>
      </c>
      <c r="L31" s="9">
        <f>(C31*Summary!C$9*Summary!C$10+E31*Summary!E$9*Summary!E$10+G31*Summary!G$9*Summary!G$10+I31*Summary!I$9*Summary!I$10+K31*Summary!K$9*Summary!K$10)/(Summary!C$9*Summary!C$10+Summary!E$9*Summary!E$10+Summary!G$9*Summary!G$10+Summary!I$9*Summary!I$10+Summary!K$9*Summary!K$10)</f>
        <v>0.8677759117353429</v>
      </c>
    </row>
    <row r="32" spans="1:12" ht="12.75" hidden="1">
      <c r="A32" s="13">
        <v>28307920</v>
      </c>
      <c r="B32" s="6">
        <v>69</v>
      </c>
      <c r="C32" s="9">
        <f>B32/Summary!B$2</f>
        <v>0.6571428571428571</v>
      </c>
      <c r="D32" s="6">
        <v>87</v>
      </c>
      <c r="E32" s="9">
        <f>D32/Summary!D$2</f>
        <v>0.7699115044247787</v>
      </c>
      <c r="F32" s="6">
        <v>68</v>
      </c>
      <c r="G32" s="9">
        <f>F32/Summary!F$2</f>
        <v>0.7640449438202247</v>
      </c>
      <c r="H32" s="6">
        <v>53</v>
      </c>
      <c r="I32" s="9">
        <f>H32/Summary!H$2</f>
        <v>0.6794871794871795</v>
      </c>
      <c r="J32" s="6">
        <v>92</v>
      </c>
      <c r="K32" s="9">
        <f>J32/Summary!J$2</f>
        <v>0.736</v>
      </c>
      <c r="L32" s="9">
        <f>(C32*Summary!C$9*Summary!C$10+E32*Summary!E$9*Summary!E$10+G32*Summary!G$9*Summary!G$10+I32*Summary!I$9*Summary!I$10+K32*Summary!K$9*Summary!K$10)/(Summary!C$9*Summary!C$10+Summary!E$9*Summary!E$10+Summary!G$9*Summary!G$10+Summary!I$9*Summary!I$10+Summary!K$9*Summary!K$10)</f>
        <v>0.7157845943567331</v>
      </c>
    </row>
    <row r="33" spans="1:12" ht="12.75" hidden="1">
      <c r="A33" s="13">
        <v>29417031</v>
      </c>
      <c r="B33" s="6">
        <v>75</v>
      </c>
      <c r="C33" s="9">
        <f>B33/Summary!B$2</f>
        <v>0.7142857142857143</v>
      </c>
      <c r="D33" s="6">
        <v>94</v>
      </c>
      <c r="E33" s="9">
        <f>D33/Summary!D$2</f>
        <v>0.831858407079646</v>
      </c>
      <c r="F33" s="6">
        <v>73</v>
      </c>
      <c r="G33" s="9">
        <f>F33/Summary!F$2</f>
        <v>0.8202247191011236</v>
      </c>
      <c r="H33" s="6">
        <v>57</v>
      </c>
      <c r="I33" s="9">
        <f>H33/Summary!H$2</f>
        <v>0.7307692307692307</v>
      </c>
      <c r="J33" s="6">
        <v>92</v>
      </c>
      <c r="K33" s="9">
        <f>J33/Summary!J$2</f>
        <v>0.736</v>
      </c>
      <c r="L33" s="9">
        <f>(C33*Summary!C$9*Summary!C$10+E33*Summary!E$9*Summary!E$10+G33*Summary!G$9*Summary!G$10+I33*Summary!I$9*Summary!I$10+K33*Summary!K$9*Summary!K$10)/(Summary!C$9*Summary!C$10+Summary!E$9*Summary!E$10+Summary!G$9*Summary!G$10+Summary!I$9*Summary!I$10+Summary!K$9*Summary!K$10)</f>
        <v>0.7729108914353023</v>
      </c>
    </row>
    <row r="34" spans="1:12" ht="12.75" hidden="1">
      <c r="A34" s="13">
        <v>31004997</v>
      </c>
      <c r="B34" s="6">
        <v>90</v>
      </c>
      <c r="C34" s="9">
        <f>B34/Summary!B$2</f>
        <v>0.8571428571428571</v>
      </c>
      <c r="D34" s="6">
        <v>91</v>
      </c>
      <c r="E34" s="9">
        <f>D34/Summary!D$2</f>
        <v>0.8053097345132744</v>
      </c>
      <c r="F34" s="6">
        <v>75</v>
      </c>
      <c r="G34" s="9">
        <f>F34/Summary!F$2</f>
        <v>0.8426966292134831</v>
      </c>
      <c r="H34" s="6">
        <v>65</v>
      </c>
      <c r="I34" s="9">
        <f>H34/Summary!H$2</f>
        <v>0.8333333333333334</v>
      </c>
      <c r="J34" s="6">
        <v>92</v>
      </c>
      <c r="K34" s="9">
        <f>J34/Summary!J$2</f>
        <v>0.736</v>
      </c>
      <c r="L34" s="9">
        <f>(C34*Summary!C$9*Summary!C$10+E34*Summary!E$9*Summary!E$10+G34*Summary!G$9*Summary!G$10+I34*Summary!I$9*Summary!I$10+K34*Summary!K$9*Summary!K$10)/(Summary!C$9*Summary!C$10+Summary!E$9*Summary!E$10+Summary!G$9*Summary!G$10+Summary!I$9*Summary!I$10+Summary!K$9*Summary!K$10)</f>
        <v>0.836604765534864</v>
      </c>
    </row>
    <row r="35" spans="1:12" ht="12.75" hidden="1">
      <c r="A35" s="13">
        <v>33052633</v>
      </c>
      <c r="B35" s="6">
        <v>92</v>
      </c>
      <c r="C35" s="9">
        <f>B35/Summary!B$2</f>
        <v>0.8761904761904762</v>
      </c>
      <c r="D35" s="6">
        <v>90</v>
      </c>
      <c r="E35" s="9">
        <f>D35/Summary!D$2</f>
        <v>0.7964601769911505</v>
      </c>
      <c r="F35" s="6">
        <v>69</v>
      </c>
      <c r="G35" s="9">
        <f>F35/Summary!F$2</f>
        <v>0.7752808988764045</v>
      </c>
      <c r="H35" s="6">
        <v>67</v>
      </c>
      <c r="I35" s="9">
        <f>H35/Summary!H$2</f>
        <v>0.8589743589743589</v>
      </c>
      <c r="J35" s="6">
        <v>92</v>
      </c>
      <c r="K35" s="9">
        <f>J35/Summary!J$2</f>
        <v>0.736</v>
      </c>
      <c r="L35" s="9">
        <f>(C35*Summary!C$9*Summary!C$10+E35*Summary!E$9*Summary!E$10+G35*Summary!G$9*Summary!G$10+I35*Summary!I$9*Summary!I$10+K35*Summary!K$9*Summary!K$10)/(Summary!C$9*Summary!C$10+Summary!E$9*Summary!E$10+Summary!G$9*Summary!G$10+Summary!I$9*Summary!I$10+Summary!K$9*Summary!K$10)</f>
        <v>0.828161154192774</v>
      </c>
    </row>
    <row r="36" spans="1:12" ht="12.75" hidden="1">
      <c r="A36" s="13">
        <v>33736638</v>
      </c>
      <c r="B36" s="6">
        <v>76</v>
      </c>
      <c r="C36" s="9">
        <f>B36/Summary!B$2</f>
        <v>0.7238095238095238</v>
      </c>
      <c r="D36" s="6">
        <v>77</v>
      </c>
      <c r="E36" s="9">
        <f>D36/Summary!D$2</f>
        <v>0.6814159292035398</v>
      </c>
      <c r="F36" s="6">
        <v>71</v>
      </c>
      <c r="G36" s="9">
        <f>F36/Summary!F$2</f>
        <v>0.797752808988764</v>
      </c>
      <c r="H36" s="6">
        <v>54</v>
      </c>
      <c r="I36" s="9">
        <f>H36/Summary!H$2</f>
        <v>0.6923076923076923</v>
      </c>
      <c r="J36" s="6">
        <v>92</v>
      </c>
      <c r="K36" s="9">
        <f>J36/Summary!J$2</f>
        <v>0.736</v>
      </c>
      <c r="L36" s="9">
        <f>(C36*Summary!C$9*Summary!C$10+E36*Summary!E$9*Summary!E$10+G36*Summary!G$9*Summary!G$10+I36*Summary!I$9*Summary!I$10+K36*Summary!K$9*Summary!K$10)/(Summary!C$9*Summary!C$10+Summary!E$9*Summary!E$10+Summary!G$9*Summary!G$10+Summary!I$9*Summary!I$10+Summary!K$9*Summary!K$10)</f>
        <v>0.7264466412025327</v>
      </c>
    </row>
    <row r="37" spans="1:12" ht="12.75" hidden="1">
      <c r="A37" s="13">
        <v>33862198</v>
      </c>
      <c r="B37" s="6">
        <v>96</v>
      </c>
      <c r="C37" s="9">
        <f>B37/Summary!B$2</f>
        <v>0.9142857142857143</v>
      </c>
      <c r="D37" s="6">
        <v>93</v>
      </c>
      <c r="E37" s="9">
        <f>D37/Summary!D$2</f>
        <v>0.8230088495575221</v>
      </c>
      <c r="F37" s="6">
        <v>66</v>
      </c>
      <c r="G37" s="9">
        <f>F37/Summary!F$2</f>
        <v>0.7415730337078652</v>
      </c>
      <c r="H37" s="6">
        <v>62</v>
      </c>
      <c r="I37" s="9">
        <f>H37/Summary!H$2</f>
        <v>0.7948717948717948</v>
      </c>
      <c r="J37" s="6">
        <v>92</v>
      </c>
      <c r="K37" s="9">
        <f>J37/Summary!J$2</f>
        <v>0.736</v>
      </c>
      <c r="L37" s="9">
        <f>(C37*Summary!C$9*Summary!C$10+E37*Summary!E$9*Summary!E$10+G37*Summary!G$9*Summary!G$10+I37*Summary!I$9*Summary!I$10+K37*Summary!K$9*Summary!K$10)/(Summary!C$9*Summary!C$10+Summary!E$9*Summary!E$10+Summary!G$9*Summary!G$10+Summary!I$9*Summary!I$10+Summary!K$9*Summary!K$10)</f>
        <v>0.828386008056884</v>
      </c>
    </row>
    <row r="38" spans="1:12" ht="12.75" hidden="1">
      <c r="A38" s="13">
        <v>35762283</v>
      </c>
      <c r="B38" s="6">
        <v>83</v>
      </c>
      <c r="C38" s="9">
        <f>B38/Summary!B$2</f>
        <v>0.7904761904761904</v>
      </c>
      <c r="D38" s="6">
        <v>90</v>
      </c>
      <c r="E38" s="9">
        <f>D38/Summary!D$2</f>
        <v>0.7964601769911505</v>
      </c>
      <c r="F38" s="6">
        <v>77</v>
      </c>
      <c r="G38" s="9">
        <f>F38/Summary!F$2</f>
        <v>0.8651685393258427</v>
      </c>
      <c r="H38" s="6">
        <v>56</v>
      </c>
      <c r="I38" s="9">
        <f>H38/Summary!H$2</f>
        <v>0.717948717948718</v>
      </c>
      <c r="J38" s="6">
        <v>92</v>
      </c>
      <c r="K38" s="9">
        <f>J38/Summary!J$2</f>
        <v>0.736</v>
      </c>
      <c r="L38" s="9">
        <f>(C38*Summary!C$9*Summary!C$10+E38*Summary!E$9*Summary!E$10+G38*Summary!G$9*Summary!G$10+I38*Summary!I$9*Summary!I$10+K38*Summary!K$9*Summary!K$10)/(Summary!C$9*Summary!C$10+Summary!E$9*Summary!E$10+Summary!G$9*Summary!G$10+Summary!I$9*Summary!I$10+Summary!K$9*Summary!K$10)</f>
        <v>0.7985573622294315</v>
      </c>
    </row>
    <row r="39" spans="1:12" ht="12.75" hidden="1">
      <c r="A39" s="13">
        <v>36214528</v>
      </c>
      <c r="B39" s="6">
        <v>85</v>
      </c>
      <c r="C39" s="9">
        <f>B39/Summary!B$2</f>
        <v>0.8095238095238095</v>
      </c>
      <c r="D39" s="6">
        <v>94</v>
      </c>
      <c r="E39" s="9">
        <f>D39/Summary!D$2</f>
        <v>0.831858407079646</v>
      </c>
      <c r="F39" s="6">
        <v>78</v>
      </c>
      <c r="G39" s="9">
        <f>F39/Summary!F$2</f>
        <v>0.8764044943820225</v>
      </c>
      <c r="H39" s="6">
        <v>67</v>
      </c>
      <c r="I39" s="9">
        <f>H39/Summary!H$2</f>
        <v>0.8589743589743589</v>
      </c>
      <c r="J39" s="6">
        <v>92</v>
      </c>
      <c r="K39" s="9">
        <f>J39/Summary!J$2</f>
        <v>0.736</v>
      </c>
      <c r="L39" s="9">
        <f>(C39*Summary!C$9*Summary!C$10+E39*Summary!E$9*Summary!E$10+G39*Summary!G$9*Summary!G$10+I39*Summary!I$9*Summary!I$10+K39*Summary!K$9*Summary!K$10)/(Summary!C$9*Summary!C$10+Summary!E$9*Summary!E$10+Summary!G$9*Summary!G$10+Summary!I$9*Summary!I$10+Summary!K$9*Summary!K$10)</f>
        <v>0.8400693883690802</v>
      </c>
    </row>
    <row r="40" spans="1:12" ht="12.75" hidden="1">
      <c r="A40" s="13">
        <v>36386175</v>
      </c>
      <c r="B40" s="6">
        <v>78</v>
      </c>
      <c r="C40" s="9">
        <f>B40/Summary!B$2</f>
        <v>0.7428571428571429</v>
      </c>
      <c r="D40" s="6">
        <v>90</v>
      </c>
      <c r="E40" s="9">
        <f>D40/Summary!D$2</f>
        <v>0.7964601769911505</v>
      </c>
      <c r="F40" s="6">
        <v>70</v>
      </c>
      <c r="G40" s="9">
        <f>F40/Summary!F$2</f>
        <v>0.7865168539325843</v>
      </c>
      <c r="H40" s="6">
        <v>64</v>
      </c>
      <c r="I40" s="9">
        <f>H40/Summary!H$2</f>
        <v>0.8205128205128205</v>
      </c>
      <c r="J40" s="6">
        <v>92</v>
      </c>
      <c r="K40" s="9">
        <f>J40/Summary!J$2</f>
        <v>0.736</v>
      </c>
      <c r="L40" s="9">
        <f>(C40*Summary!C$9*Summary!C$10+E40*Summary!E$9*Summary!E$10+G40*Summary!G$9*Summary!G$10+I40*Summary!I$9*Summary!I$10+K40*Summary!K$9*Summary!K$10)/(Summary!C$9*Summary!C$10+Summary!E$9*Summary!E$10+Summary!G$9*Summary!G$10+Summary!I$9*Summary!I$10+Summary!K$9*Summary!K$10)</f>
        <v>0.780115442102118</v>
      </c>
    </row>
    <row r="41" spans="1:12" ht="12.75" hidden="1">
      <c r="A41" s="13">
        <v>37069095</v>
      </c>
      <c r="B41" s="6">
        <v>88</v>
      </c>
      <c r="C41" s="9">
        <f>B41/Summary!B$2</f>
        <v>0.8380952380952381</v>
      </c>
      <c r="D41" s="6">
        <v>90</v>
      </c>
      <c r="E41" s="9">
        <f>D41/Summary!D$2</f>
        <v>0.7964601769911505</v>
      </c>
      <c r="F41" s="6">
        <v>67</v>
      </c>
      <c r="G41" s="9">
        <f>F41/Summary!F$2</f>
        <v>0.7528089887640449</v>
      </c>
      <c r="H41" s="6">
        <v>61</v>
      </c>
      <c r="I41" s="9">
        <f>H41/Summary!H$2</f>
        <v>0.782051282051282</v>
      </c>
      <c r="J41" s="6">
        <v>92</v>
      </c>
      <c r="K41" s="9">
        <f>J41/Summary!J$2</f>
        <v>0.736</v>
      </c>
      <c r="L41" s="9">
        <f>(C41*Summary!C$9*Summary!C$10+E41*Summary!E$9*Summary!E$10+G41*Summary!G$9*Summary!G$10+I41*Summary!I$9*Summary!I$10+K41*Summary!K$9*Summary!K$10)/(Summary!C$9*Summary!C$10+Summary!E$9*Summary!E$10+Summary!G$9*Summary!G$10+Summary!I$9*Summary!I$10+Summary!K$9*Summary!K$10)</f>
        <v>0.7970242511457586</v>
      </c>
    </row>
    <row r="42" spans="1:12" ht="12.75" hidden="1">
      <c r="A42" s="13">
        <v>37951852</v>
      </c>
      <c r="B42" s="6">
        <v>95</v>
      </c>
      <c r="C42" s="9">
        <f>B42/Summary!B$2</f>
        <v>0.9047619047619048</v>
      </c>
      <c r="D42" s="6">
        <v>101</v>
      </c>
      <c r="E42" s="9">
        <f>D42/Summary!D$2</f>
        <v>0.8938053097345132</v>
      </c>
      <c r="F42" s="6">
        <v>79</v>
      </c>
      <c r="G42" s="9">
        <f>F42/Summary!F$2</f>
        <v>0.8876404494382022</v>
      </c>
      <c r="H42" s="6">
        <v>64</v>
      </c>
      <c r="I42" s="9">
        <f>H42/Summary!H$2</f>
        <v>0.8205128205128205</v>
      </c>
      <c r="J42" s="6">
        <v>92</v>
      </c>
      <c r="K42" s="9">
        <f>J42/Summary!J$2</f>
        <v>0.736</v>
      </c>
      <c r="L42" s="9">
        <f>(C42*Summary!C$9*Summary!C$10+E42*Summary!E$9*Summary!E$10+G42*Summary!G$9*Summary!G$10+I42*Summary!I$9*Summary!I$10+K42*Summary!K$9*Summary!K$10)/(Summary!C$9*Summary!C$10+Summary!E$9*Summary!E$10+Summary!G$9*Summary!G$10+Summary!I$9*Summary!I$10+Summary!K$9*Summary!K$10)</f>
        <v>0.8837008781326172</v>
      </c>
    </row>
    <row r="43" spans="1:12" ht="12.75" hidden="1">
      <c r="A43" s="13">
        <v>38141073</v>
      </c>
      <c r="B43" s="6">
        <v>72</v>
      </c>
      <c r="C43" s="9">
        <f>B43/Summary!B$2</f>
        <v>0.6857142857142857</v>
      </c>
      <c r="D43" s="6">
        <v>78</v>
      </c>
      <c r="E43" s="9">
        <f>D43/Summary!D$2</f>
        <v>0.6902654867256637</v>
      </c>
      <c r="F43" s="6">
        <v>66</v>
      </c>
      <c r="G43" s="9">
        <f>F43/Summary!F$2</f>
        <v>0.7415730337078652</v>
      </c>
      <c r="H43" s="6">
        <v>54</v>
      </c>
      <c r="I43" s="9">
        <f>H43/Summary!H$2</f>
        <v>0.6923076923076923</v>
      </c>
      <c r="J43" s="6">
        <v>92</v>
      </c>
      <c r="K43" s="9">
        <f>J43/Summary!J$2</f>
        <v>0.736</v>
      </c>
      <c r="L43" s="9">
        <f>(C43*Summary!C$9*Summary!C$10+E43*Summary!E$9*Summary!E$10+G43*Summary!G$9*Summary!G$10+I43*Summary!I$9*Summary!I$10+K43*Summary!K$9*Summary!K$10)/(Summary!C$9*Summary!C$10+Summary!E$9*Summary!E$10+Summary!G$9*Summary!G$10+Summary!I$9*Summary!I$10+Summary!K$9*Summary!K$10)</f>
        <v>0.7019156740644261</v>
      </c>
    </row>
    <row r="44" spans="1:12" ht="12.75" hidden="1">
      <c r="A44" s="13">
        <v>39223262</v>
      </c>
      <c r="B44" s="6">
        <v>84</v>
      </c>
      <c r="C44" s="9">
        <f>B44/Summary!B$2</f>
        <v>0.8</v>
      </c>
      <c r="D44" s="6">
        <v>88</v>
      </c>
      <c r="E44" s="9">
        <f>D44/Summary!D$2</f>
        <v>0.7787610619469026</v>
      </c>
      <c r="F44" s="6">
        <v>63</v>
      </c>
      <c r="G44" s="9">
        <f>F44/Summary!F$2</f>
        <v>0.7078651685393258</v>
      </c>
      <c r="H44" s="6">
        <v>60</v>
      </c>
      <c r="I44" s="9">
        <f>H44/Summary!H$2</f>
        <v>0.7692307692307693</v>
      </c>
      <c r="J44" s="6">
        <v>92</v>
      </c>
      <c r="K44" s="9">
        <f>J44/Summary!J$2</f>
        <v>0.736</v>
      </c>
      <c r="L44" s="9">
        <f>(C44*Summary!C$9*Summary!C$10+E44*Summary!E$9*Summary!E$10+G44*Summary!G$9*Summary!G$10+I44*Summary!I$9*Summary!I$10+K44*Summary!K$9*Summary!K$10)/(Summary!C$9*Summary!C$10+Summary!E$9*Summary!E$10+Summary!G$9*Summary!G$10+Summary!I$9*Summary!I$10+Summary!K$9*Summary!K$10)</f>
        <v>0.766528352493352</v>
      </c>
    </row>
    <row r="45" spans="1:12" ht="12.75" hidden="1">
      <c r="A45" s="13">
        <v>39391553</v>
      </c>
      <c r="B45" s="6">
        <v>89</v>
      </c>
      <c r="C45" s="9">
        <f>B45/Summary!B$2</f>
        <v>0.8476190476190476</v>
      </c>
      <c r="D45" s="6">
        <v>102</v>
      </c>
      <c r="E45" s="9">
        <f>D45/Summary!D$2</f>
        <v>0.9026548672566371</v>
      </c>
      <c r="F45" s="6">
        <v>78</v>
      </c>
      <c r="G45" s="9">
        <f>F45/Summary!F$2</f>
        <v>0.8764044943820225</v>
      </c>
      <c r="H45" s="6">
        <v>70</v>
      </c>
      <c r="I45" s="9">
        <f>H45/Summary!H$2</f>
        <v>0.8974358974358975</v>
      </c>
      <c r="J45" s="6">
        <v>92</v>
      </c>
      <c r="K45" s="9">
        <f>J45/Summary!J$2</f>
        <v>0.736</v>
      </c>
      <c r="L45" s="9">
        <f>(C45*Summary!C$9*Summary!C$10+E45*Summary!E$9*Summary!E$10+G45*Summary!G$9*Summary!G$10+I45*Summary!I$9*Summary!I$10+K45*Summary!K$9*Summary!K$10)/(Summary!C$9*Summary!C$10+Summary!E$9*Summary!E$10+Summary!G$9*Summary!G$10+Summary!I$9*Summary!I$10+Summary!K$9*Summary!K$10)</f>
        <v>0.876877172521997</v>
      </c>
    </row>
    <row r="46" spans="1:12" ht="12.75" hidden="1">
      <c r="A46" s="13">
        <v>40591557</v>
      </c>
      <c r="B46" s="6">
        <v>91</v>
      </c>
      <c r="C46" s="9">
        <f>B46/Summary!B$2</f>
        <v>0.8666666666666667</v>
      </c>
      <c r="D46" s="6">
        <v>103</v>
      </c>
      <c r="E46" s="9">
        <f>D46/Summary!D$2</f>
        <v>0.911504424778761</v>
      </c>
      <c r="F46" s="6">
        <v>79</v>
      </c>
      <c r="G46" s="9">
        <f>F46/Summary!F$2</f>
        <v>0.8876404494382022</v>
      </c>
      <c r="H46" s="6">
        <v>62</v>
      </c>
      <c r="I46" s="9">
        <f>H46/Summary!H$2</f>
        <v>0.7948717948717948</v>
      </c>
      <c r="J46" s="6">
        <v>92</v>
      </c>
      <c r="K46" s="9">
        <f>J46/Summary!J$2</f>
        <v>0.736</v>
      </c>
      <c r="L46" s="9">
        <f>(C46*Summary!C$9*Summary!C$10+E46*Summary!E$9*Summary!E$10+G46*Summary!G$9*Summary!G$10+I46*Summary!I$9*Summary!I$10+K46*Summary!K$9*Summary!K$10)/(Summary!C$9*Summary!C$10+Summary!E$9*Summary!E$10+Summary!G$9*Summary!G$10+Summary!I$9*Summary!I$10+Summary!K$9*Summary!K$10)</f>
        <v>0.8711537399217621</v>
      </c>
    </row>
    <row r="47" spans="1:12" ht="12.75" hidden="1">
      <c r="A47" s="13">
        <v>40808828</v>
      </c>
      <c r="B47" s="6">
        <v>87</v>
      </c>
      <c r="C47" s="9">
        <f>B47/Summary!B$2</f>
        <v>0.8285714285714286</v>
      </c>
      <c r="D47" s="6">
        <v>98</v>
      </c>
      <c r="E47" s="9">
        <f>D47/Summary!D$2</f>
        <v>0.8672566371681416</v>
      </c>
      <c r="F47" s="6">
        <v>79</v>
      </c>
      <c r="G47" s="9">
        <f>F47/Summary!F$2</f>
        <v>0.8876404494382022</v>
      </c>
      <c r="H47" s="6">
        <v>71</v>
      </c>
      <c r="I47" s="9">
        <f>H47/Summary!H$2</f>
        <v>0.9102564102564102</v>
      </c>
      <c r="J47" s="6">
        <v>92</v>
      </c>
      <c r="K47" s="9">
        <f>J47/Summary!J$2</f>
        <v>0.736</v>
      </c>
      <c r="L47" s="9">
        <f>(C47*Summary!C$9*Summary!C$10+E47*Summary!E$9*Summary!E$10+G47*Summary!G$9*Summary!G$10+I47*Summary!I$9*Summary!I$10+K47*Summary!K$9*Summary!K$10)/(Summary!C$9*Summary!C$10+Summary!E$9*Summary!E$10+Summary!G$9*Summary!G$10+Summary!I$9*Summary!I$10+Summary!K$9*Summary!K$10)</f>
        <v>0.8666241495514639</v>
      </c>
    </row>
    <row r="48" spans="1:12" ht="12.75" hidden="1">
      <c r="A48" s="13">
        <v>42503449</v>
      </c>
      <c r="B48" s="6">
        <v>70</v>
      </c>
      <c r="C48" s="9">
        <f>B48/Summary!B$2</f>
        <v>0.6666666666666666</v>
      </c>
      <c r="D48" s="6">
        <v>78</v>
      </c>
      <c r="E48" s="9">
        <f>D48/Summary!D$2</f>
        <v>0.6902654867256637</v>
      </c>
      <c r="F48" s="6">
        <v>65</v>
      </c>
      <c r="G48" s="9">
        <f>F48/Summary!F$2</f>
        <v>0.7303370786516854</v>
      </c>
      <c r="H48" s="6">
        <v>52</v>
      </c>
      <c r="I48" s="9">
        <f>H48/Summary!H$2</f>
        <v>0.6666666666666666</v>
      </c>
      <c r="J48" s="6">
        <v>92</v>
      </c>
      <c r="K48" s="9">
        <f>J48/Summary!J$2</f>
        <v>0.736</v>
      </c>
      <c r="L48" s="9">
        <f>(C48*Summary!C$9*Summary!C$10+E48*Summary!E$9*Summary!E$10+G48*Summary!G$9*Summary!G$10+I48*Summary!I$9*Summary!I$10+K48*Summary!K$9*Summary!K$10)/(Summary!C$9*Summary!C$10+Summary!E$9*Summary!E$10+Summary!G$9*Summary!G$10+Summary!I$9*Summary!I$10+Summary!K$9*Summary!K$10)</f>
        <v>0.6884839746776705</v>
      </c>
    </row>
    <row r="49" spans="1:12" ht="12.75" hidden="1">
      <c r="A49" s="13">
        <v>43025365</v>
      </c>
      <c r="B49" s="6">
        <v>84</v>
      </c>
      <c r="C49" s="9">
        <f>B49/Summary!B$2</f>
        <v>0.8</v>
      </c>
      <c r="D49" s="6">
        <v>98</v>
      </c>
      <c r="E49" s="9">
        <f>D49/Summary!D$2</f>
        <v>0.8672566371681416</v>
      </c>
      <c r="F49" s="6">
        <v>71</v>
      </c>
      <c r="G49" s="9">
        <f>F49/Summary!F$2</f>
        <v>0.797752808988764</v>
      </c>
      <c r="H49" s="6">
        <v>70</v>
      </c>
      <c r="I49" s="9">
        <f>H49/Summary!H$2</f>
        <v>0.8974358974358975</v>
      </c>
      <c r="J49" s="6">
        <v>92</v>
      </c>
      <c r="K49" s="9">
        <f>J49/Summary!J$2</f>
        <v>0.736</v>
      </c>
      <c r="L49" s="9">
        <f>(C49*Summary!C$9*Summary!C$10+E49*Summary!E$9*Summary!E$10+G49*Summary!G$9*Summary!G$10+I49*Summary!I$9*Summary!I$10+K49*Summary!K$9*Summary!K$10)/(Summary!C$9*Summary!C$10+Summary!E$9*Summary!E$10+Summary!G$9*Summary!G$10+Summary!I$9*Summary!I$10+Summary!K$9*Summary!K$10)</f>
        <v>0.8324916777785427</v>
      </c>
    </row>
    <row r="50" spans="1:12" ht="12.75" hidden="1">
      <c r="A50" s="13">
        <v>43998477</v>
      </c>
      <c r="B50" s="6">
        <v>79</v>
      </c>
      <c r="C50" s="9">
        <f>B50/Summary!B$2</f>
        <v>0.7523809523809524</v>
      </c>
      <c r="D50" s="6">
        <v>82</v>
      </c>
      <c r="E50" s="9">
        <f>D50/Summary!D$2</f>
        <v>0.7256637168141593</v>
      </c>
      <c r="F50" s="6">
        <v>63</v>
      </c>
      <c r="G50" s="9">
        <f>F50/Summary!F$2</f>
        <v>0.7078651685393258</v>
      </c>
      <c r="H50" s="6">
        <v>51</v>
      </c>
      <c r="I50" s="9">
        <f>H50/Summary!H$2</f>
        <v>0.6538461538461539</v>
      </c>
      <c r="J50" s="6">
        <v>92</v>
      </c>
      <c r="K50" s="9">
        <f>J50/Summary!J$2</f>
        <v>0.736</v>
      </c>
      <c r="L50" s="9">
        <f>(C50*Summary!C$9*Summary!C$10+E50*Summary!E$9*Summary!E$10+G50*Summary!G$9*Summary!G$10+I50*Summary!I$9*Summary!I$10+K50*Summary!K$9*Summary!K$10)/(Summary!C$9*Summary!C$10+Summary!E$9*Summary!E$10+Summary!G$9*Summary!G$10+Summary!I$9*Summary!I$10+Summary!K$9*Summary!K$10)</f>
        <v>0.7181502311063811</v>
      </c>
    </row>
    <row r="51" spans="1:12" ht="12.75" hidden="1">
      <c r="A51" s="13">
        <v>44216938</v>
      </c>
      <c r="B51" s="6">
        <v>101</v>
      </c>
      <c r="C51" s="9">
        <f>B51/Summary!B$2</f>
        <v>0.9619047619047619</v>
      </c>
      <c r="D51" s="6">
        <v>109</v>
      </c>
      <c r="E51" s="9">
        <f>D51/Summary!D$2</f>
        <v>0.9646017699115044</v>
      </c>
      <c r="F51" s="6">
        <v>88</v>
      </c>
      <c r="G51" s="9">
        <f>F51/Summary!F$2</f>
        <v>0.9887640449438202</v>
      </c>
      <c r="H51" s="6">
        <v>74</v>
      </c>
      <c r="I51" s="9">
        <f>H51/Summary!H$2</f>
        <v>0.9487179487179487</v>
      </c>
      <c r="J51" s="6">
        <v>92</v>
      </c>
      <c r="K51" s="9">
        <f>J51/Summary!J$2</f>
        <v>0.736</v>
      </c>
      <c r="L51" s="9">
        <f>(C51*Summary!C$9*Summary!C$10+E51*Summary!E$9*Summary!E$10+G51*Summary!G$9*Summary!G$10+I51*Summary!I$9*Summary!I$10+K51*Summary!K$9*Summary!K$10)/(Summary!C$9*Summary!C$10+Summary!E$9*Summary!E$10+Summary!G$9*Summary!G$10+Summary!I$9*Summary!I$10+Summary!K$9*Summary!K$10)</f>
        <v>0.9670960324684099</v>
      </c>
    </row>
    <row r="52" spans="1:12" ht="12.75" hidden="1">
      <c r="A52" s="13">
        <v>44846028</v>
      </c>
      <c r="B52" s="6">
        <v>91</v>
      </c>
      <c r="C52" s="9">
        <f>B52/Summary!B$2</f>
        <v>0.8666666666666667</v>
      </c>
      <c r="D52" s="6">
        <v>102</v>
      </c>
      <c r="E52" s="9">
        <f>D52/Summary!D$2</f>
        <v>0.9026548672566371</v>
      </c>
      <c r="F52" s="6">
        <v>85</v>
      </c>
      <c r="G52" s="9">
        <f>F52/Summary!F$2</f>
        <v>0.9550561797752809</v>
      </c>
      <c r="H52" s="6">
        <v>72</v>
      </c>
      <c r="I52" s="9">
        <f>H52/Summary!H$2</f>
        <v>0.9230769230769231</v>
      </c>
      <c r="J52" s="6">
        <v>92</v>
      </c>
      <c r="K52" s="9">
        <f>J52/Summary!J$2</f>
        <v>0.736</v>
      </c>
      <c r="L52" s="9">
        <f>(C52*Summary!C$9*Summary!C$10+E52*Summary!E$9*Summary!E$10+G52*Summary!G$9*Summary!G$10+I52*Summary!I$9*Summary!I$10+K52*Summary!K$9*Summary!K$10)/(Summary!C$9*Summary!C$10+Summary!E$9*Summary!E$10+Summary!G$9*Summary!G$10+Summary!I$9*Summary!I$10+Summary!K$9*Summary!K$10)</f>
        <v>0.9071628044930223</v>
      </c>
    </row>
    <row r="53" spans="1:12" ht="12.75" hidden="1">
      <c r="A53" s="13">
        <v>45167741</v>
      </c>
      <c r="B53" s="6">
        <v>83</v>
      </c>
      <c r="C53" s="9">
        <f>B53/Summary!B$2</f>
        <v>0.7904761904761904</v>
      </c>
      <c r="D53" s="6">
        <v>100</v>
      </c>
      <c r="E53" s="9">
        <f>D53/Summary!D$2</f>
        <v>0.8849557522123894</v>
      </c>
      <c r="F53" s="6">
        <v>82</v>
      </c>
      <c r="G53" s="9">
        <f>F53/Summary!F$2</f>
        <v>0.9213483146067416</v>
      </c>
      <c r="I53" s="9"/>
      <c r="K53" s="9"/>
      <c r="L53" s="9"/>
    </row>
    <row r="54" spans="1:12" ht="12.75" hidden="1">
      <c r="A54" s="13">
        <v>45362562</v>
      </c>
      <c r="B54" s="6">
        <v>85</v>
      </c>
      <c r="C54" s="9">
        <f>B54/Summary!B$2</f>
        <v>0.8095238095238095</v>
      </c>
      <c r="D54" s="6">
        <v>92</v>
      </c>
      <c r="E54" s="9">
        <f>D54/Summary!D$2</f>
        <v>0.8141592920353983</v>
      </c>
      <c r="F54" s="6">
        <v>73</v>
      </c>
      <c r="G54" s="9">
        <f>F54/Summary!F$2</f>
        <v>0.8202247191011236</v>
      </c>
      <c r="H54" s="6">
        <v>61</v>
      </c>
      <c r="I54" s="9">
        <f>H54/Summary!H$2</f>
        <v>0.782051282051282</v>
      </c>
      <c r="J54" s="6">
        <v>92</v>
      </c>
      <c r="K54" s="9">
        <f>J54/Summary!J$2</f>
        <v>0.736</v>
      </c>
      <c r="L54" s="9">
        <f>(C54*Summary!C$9*Summary!C$10+E54*Summary!E$9*Summary!E$10+G54*Summary!G$9*Summary!G$10+I54*Summary!I$9*Summary!I$10+K54*Summary!K$9*Summary!K$10)/(Summary!C$9*Summary!C$10+Summary!E$9*Summary!E$10+Summary!G$9*Summary!G$10+Summary!I$9*Summary!I$10+Summary!K$9*Summary!K$10)</f>
        <v>0.8087791529672806</v>
      </c>
    </row>
    <row r="55" spans="1:12" ht="12.75" hidden="1">
      <c r="A55" s="13">
        <v>46441236</v>
      </c>
      <c r="B55" s="6">
        <v>78</v>
      </c>
      <c r="C55" s="9">
        <f>B55/Summary!B$2</f>
        <v>0.7428571428571429</v>
      </c>
      <c r="D55" s="6">
        <v>81</v>
      </c>
      <c r="E55" s="9">
        <f>D55/Summary!D$2</f>
        <v>0.7168141592920354</v>
      </c>
      <c r="F55" s="6">
        <v>66</v>
      </c>
      <c r="G55" s="9">
        <f>F55/Summary!F$2</f>
        <v>0.7415730337078652</v>
      </c>
      <c r="H55" s="6">
        <v>54</v>
      </c>
      <c r="I55" s="9">
        <f>H55/Summary!H$2</f>
        <v>0.6923076923076923</v>
      </c>
      <c r="J55" s="6">
        <v>92</v>
      </c>
      <c r="K55" s="9">
        <f>J55/Summary!J$2</f>
        <v>0.736</v>
      </c>
      <c r="L55" s="9">
        <f>(C55*Summary!C$9*Summary!C$10+E55*Summary!E$9*Summary!E$10+G55*Summary!G$9*Summary!G$10+I55*Summary!I$9*Summary!I$10+K55*Summary!K$9*Summary!K$10)/(Summary!C$9*Summary!C$10+Summary!E$9*Summary!E$10+Summary!G$9*Summary!G$10+Summary!I$9*Summary!I$10+Summary!K$9*Summary!K$10)</f>
        <v>0.7276004612536382</v>
      </c>
    </row>
    <row r="56" spans="1:12" ht="12.75" hidden="1">
      <c r="A56" s="13">
        <v>46652898</v>
      </c>
      <c r="B56" s="6">
        <v>98</v>
      </c>
      <c r="C56" s="9">
        <f>B56/Summary!B$2</f>
        <v>0.9333333333333333</v>
      </c>
      <c r="D56" s="6">
        <v>111</v>
      </c>
      <c r="E56" s="9">
        <f>D56/Summary!D$2</f>
        <v>0.9823008849557522</v>
      </c>
      <c r="F56" s="6">
        <v>86</v>
      </c>
      <c r="G56" s="9">
        <f>F56/Summary!F$2</f>
        <v>0.9662921348314607</v>
      </c>
      <c r="I56" s="9"/>
      <c r="K56" s="9"/>
      <c r="L56" s="9"/>
    </row>
    <row r="57" spans="1:12" ht="12.75" hidden="1">
      <c r="A57" s="13">
        <v>46905493</v>
      </c>
      <c r="B57" s="6">
        <v>86</v>
      </c>
      <c r="C57" s="9">
        <f>B57/Summary!B$2</f>
        <v>0.819047619047619</v>
      </c>
      <c r="D57" s="6">
        <v>94</v>
      </c>
      <c r="E57" s="9">
        <f>D57/Summary!D$2</f>
        <v>0.831858407079646</v>
      </c>
      <c r="F57" s="6">
        <v>73</v>
      </c>
      <c r="G57" s="9">
        <f>F57/Summary!F$2</f>
        <v>0.8202247191011236</v>
      </c>
      <c r="H57" s="6">
        <v>62</v>
      </c>
      <c r="I57" s="9">
        <f>H57/Summary!H$2</f>
        <v>0.7948717948717948</v>
      </c>
      <c r="J57" s="6">
        <v>92</v>
      </c>
      <c r="K57" s="9">
        <f>J57/Summary!J$2</f>
        <v>0.736</v>
      </c>
      <c r="L57" s="9">
        <f>(C57*Summary!C$9*Summary!C$10+E57*Summary!E$9*Summary!E$10+G57*Summary!G$9*Summary!G$10+I57*Summary!I$9*Summary!I$10+K57*Summary!K$9*Summary!K$10)/(Summary!C$9*Summary!C$10+Summary!E$9*Summary!E$10+Summary!G$9*Summary!G$10+Summary!I$9*Summary!I$10+Summary!K$9*Summary!K$10)</f>
        <v>0.8185152870396979</v>
      </c>
    </row>
    <row r="58" spans="1:12" ht="12.75" hidden="1">
      <c r="A58" s="13">
        <v>47269007</v>
      </c>
      <c r="B58" s="6">
        <v>93</v>
      </c>
      <c r="C58" s="9">
        <f>B58/Summary!B$2</f>
        <v>0.8857142857142857</v>
      </c>
      <c r="D58" s="6">
        <v>104</v>
      </c>
      <c r="E58" s="9">
        <f>D58/Summary!D$2</f>
        <v>0.9203539823008849</v>
      </c>
      <c r="F58" s="6">
        <v>72</v>
      </c>
      <c r="G58" s="9">
        <f>F58/Summary!F$2</f>
        <v>0.8089887640449438</v>
      </c>
      <c r="H58" s="6">
        <v>67</v>
      </c>
      <c r="I58" s="9">
        <f>H58/Summary!H$2</f>
        <v>0.8589743589743589</v>
      </c>
      <c r="J58" s="6">
        <v>92</v>
      </c>
      <c r="K58" s="9">
        <f>J58/Summary!J$2</f>
        <v>0.736</v>
      </c>
      <c r="L58" s="9">
        <f>(C58*Summary!C$9*Summary!C$10+E58*Summary!E$9*Summary!E$10+G58*Summary!G$9*Summary!G$10+I58*Summary!I$9*Summary!I$10+K58*Summary!K$9*Summary!K$10)/(Summary!C$9*Summary!C$10+Summary!E$9*Summary!E$10+Summary!G$9*Summary!G$10+Summary!I$9*Summary!I$10+Summary!K$9*Summary!K$10)</f>
        <v>0.8707361749869457</v>
      </c>
    </row>
    <row r="59" spans="1:12" ht="12.75" hidden="1">
      <c r="A59" s="13">
        <v>47384225</v>
      </c>
      <c r="B59" s="6">
        <v>80</v>
      </c>
      <c r="C59" s="9">
        <f>B59/Summary!B$2</f>
        <v>0.7619047619047619</v>
      </c>
      <c r="D59" s="6">
        <v>99</v>
      </c>
      <c r="E59" s="9">
        <f>D59/Summary!D$2</f>
        <v>0.8761061946902655</v>
      </c>
      <c r="F59" s="6">
        <v>67</v>
      </c>
      <c r="G59" s="9">
        <f>F59/Summary!F$2</f>
        <v>0.7528089887640449</v>
      </c>
      <c r="H59" s="6">
        <v>62</v>
      </c>
      <c r="I59" s="9">
        <f>H59/Summary!H$2</f>
        <v>0.7948717948717948</v>
      </c>
      <c r="J59" s="6">
        <v>92</v>
      </c>
      <c r="K59" s="9">
        <f>J59/Summary!J$2</f>
        <v>0.736</v>
      </c>
      <c r="L59" s="9">
        <f>(C59*Summary!C$9*Summary!C$10+E59*Summary!E$9*Summary!E$10+G59*Summary!G$9*Summary!G$10+I59*Summary!I$9*Summary!I$10+K59*Summary!K$9*Summary!K$10)/(Summary!C$9*Summary!C$10+Summary!E$9*Summary!E$10+Summary!G$9*Summary!G$10+Summary!I$9*Summary!I$10+Summary!K$9*Summary!K$10)</f>
        <v>0.7936756823104641</v>
      </c>
    </row>
    <row r="60" spans="1:12" ht="12.75" hidden="1">
      <c r="A60" s="13">
        <v>47666522</v>
      </c>
      <c r="B60" s="6">
        <v>97</v>
      </c>
      <c r="C60" s="9">
        <f>B60/Summary!B$2</f>
        <v>0.9238095238095239</v>
      </c>
      <c r="D60" s="6">
        <v>106</v>
      </c>
      <c r="E60" s="9">
        <f>D60/Summary!D$2</f>
        <v>0.9380530973451328</v>
      </c>
      <c r="F60" s="6">
        <v>88</v>
      </c>
      <c r="G60" s="9">
        <f>F60/Summary!F$2</f>
        <v>0.9887640449438202</v>
      </c>
      <c r="H60" s="6">
        <v>67</v>
      </c>
      <c r="I60" s="9">
        <f>H60/Summary!H$2</f>
        <v>0.8589743589743589</v>
      </c>
      <c r="J60" s="6">
        <v>92</v>
      </c>
      <c r="K60" s="9">
        <f>J60/Summary!J$2</f>
        <v>0.736</v>
      </c>
      <c r="L60" s="9">
        <f>(C60*Summary!C$9*Summary!C$10+E60*Summary!E$9*Summary!E$10+G60*Summary!G$9*Summary!G$10+I60*Summary!I$9*Summary!I$10+K60*Summary!K$9*Summary!K$10)/(Summary!C$9*Summary!C$10+Summary!E$9*Summary!E$10+Summary!G$9*Summary!G$10+Summary!I$9*Summary!I$10+Summary!K$9*Summary!K$10)</f>
        <v>0.9328031866711395</v>
      </c>
    </row>
    <row r="61" spans="1:12" ht="12.75" hidden="1">
      <c r="A61" s="13">
        <v>49521593</v>
      </c>
      <c r="B61" s="6">
        <v>88</v>
      </c>
      <c r="C61" s="9">
        <f>B61/Summary!B$2</f>
        <v>0.8380952380952381</v>
      </c>
      <c r="D61" s="6">
        <v>94</v>
      </c>
      <c r="E61" s="9">
        <f>D61/Summary!D$2</f>
        <v>0.831858407079646</v>
      </c>
      <c r="F61" s="6">
        <v>71</v>
      </c>
      <c r="G61" s="9">
        <f>F61/Summary!F$2</f>
        <v>0.797752808988764</v>
      </c>
      <c r="H61" s="6">
        <v>60</v>
      </c>
      <c r="I61" s="9">
        <f>H61/Summary!H$2</f>
        <v>0.7692307692307693</v>
      </c>
      <c r="J61" s="6">
        <v>92</v>
      </c>
      <c r="K61" s="9">
        <f>J61/Summary!J$2</f>
        <v>0.736</v>
      </c>
      <c r="L61" s="9">
        <f>(C61*Summary!C$9*Summary!C$10+E61*Summary!E$9*Summary!E$10+G61*Summary!G$9*Summary!G$10+I61*Summary!I$9*Summary!I$10+K61*Summary!K$9*Summary!K$10)/(Summary!C$9*Summary!C$10+Summary!E$9*Summary!E$10+Summary!G$9*Summary!G$10+Summary!I$9*Summary!I$10+Summary!K$9*Summary!K$10)</f>
        <v>0.8149730115873101</v>
      </c>
    </row>
    <row r="62" spans="1:12" ht="12.75" hidden="1">
      <c r="A62" s="13">
        <v>49688143</v>
      </c>
      <c r="B62" s="6">
        <v>72</v>
      </c>
      <c r="C62" s="9">
        <f>B62/Summary!B$2</f>
        <v>0.6857142857142857</v>
      </c>
      <c r="D62" s="6">
        <v>77</v>
      </c>
      <c r="E62" s="9">
        <f>D62/Summary!D$2</f>
        <v>0.6814159292035398</v>
      </c>
      <c r="F62" s="6">
        <v>60</v>
      </c>
      <c r="G62" s="9">
        <f>F62/Summary!F$2</f>
        <v>0.6741573033707865</v>
      </c>
      <c r="H62" s="6">
        <v>54</v>
      </c>
      <c r="I62" s="9">
        <f>H62/Summary!H$2</f>
        <v>0.6923076923076923</v>
      </c>
      <c r="J62" s="6">
        <v>92</v>
      </c>
      <c r="K62" s="9">
        <f>J62/Summary!J$2</f>
        <v>0.736</v>
      </c>
      <c r="L62" s="9">
        <f>(C62*Summary!C$9*Summary!C$10+E62*Summary!E$9*Summary!E$10+G62*Summary!G$9*Summary!G$10+I62*Summary!I$9*Summary!I$10+K62*Summary!K$9*Summary!K$10)/(Summary!C$9*Summary!C$10+Summary!E$9*Summary!E$10+Summary!G$9*Summary!G$10+Summary!I$9*Summary!I$10+Summary!K$9*Summary!K$10)</f>
        <v>0.6828493520996256</v>
      </c>
    </row>
    <row r="63" spans="1:12" ht="12.75" hidden="1">
      <c r="A63" s="13">
        <v>49974409</v>
      </c>
      <c r="B63" s="6">
        <v>88</v>
      </c>
      <c r="C63" s="9">
        <f>B63/Summary!B$2</f>
        <v>0.8380952380952381</v>
      </c>
      <c r="D63" s="6">
        <v>98</v>
      </c>
      <c r="E63" s="9">
        <f>D63/Summary!D$2</f>
        <v>0.8672566371681416</v>
      </c>
      <c r="F63" s="6">
        <v>78</v>
      </c>
      <c r="G63" s="9">
        <f>F63/Summary!F$2</f>
        <v>0.8764044943820225</v>
      </c>
      <c r="H63" s="6">
        <v>73</v>
      </c>
      <c r="I63" s="9">
        <f>H63/Summary!H$2</f>
        <v>0.9358974358974359</v>
      </c>
      <c r="J63" s="6">
        <v>92</v>
      </c>
      <c r="K63" s="9">
        <f>J63/Summary!J$2</f>
        <v>0.736</v>
      </c>
      <c r="L63" s="9">
        <f>(C63*Summary!C$9*Summary!C$10+E63*Summary!E$9*Summary!E$10+G63*Summary!G$9*Summary!G$10+I63*Summary!I$9*Summary!I$10+K63*Summary!K$9*Summary!K$10)/(Summary!C$9*Summary!C$10+Summary!E$9*Summary!E$10+Summary!G$9*Summary!G$10+Summary!I$9*Summary!I$10+Summary!K$9*Summary!K$10)</f>
        <v>0.8712632682355264</v>
      </c>
    </row>
    <row r="64" spans="1:12" ht="12.75" hidden="1">
      <c r="A64" s="13">
        <v>50124836</v>
      </c>
      <c r="B64" s="6">
        <v>87</v>
      </c>
      <c r="C64" s="9">
        <f>B64/Summary!B$2</f>
        <v>0.8285714285714286</v>
      </c>
      <c r="D64" s="6">
        <v>91</v>
      </c>
      <c r="E64" s="9">
        <f>D64/Summary!D$2</f>
        <v>0.8053097345132744</v>
      </c>
      <c r="F64" s="6">
        <v>76</v>
      </c>
      <c r="G64" s="9">
        <f>F64/Summary!F$2</f>
        <v>0.8539325842696629</v>
      </c>
      <c r="H64" s="6">
        <v>62</v>
      </c>
      <c r="I64" s="9">
        <f>H64/Summary!H$2</f>
        <v>0.7948717948717948</v>
      </c>
      <c r="J64" s="6">
        <v>92</v>
      </c>
      <c r="K64" s="9">
        <f>J64/Summary!J$2</f>
        <v>0.736</v>
      </c>
      <c r="L64" s="9">
        <f>(C64*Summary!C$9*Summary!C$10+E64*Summary!E$9*Summary!E$10+G64*Summary!G$9*Summary!G$10+I64*Summary!I$9*Summary!I$10+K64*Summary!K$9*Summary!K$10)/(Summary!C$9*Summary!C$10+Summary!E$9*Summary!E$10+Summary!G$9*Summary!G$10+Summary!I$9*Summary!I$10+Summary!K$9*Summary!K$10)</f>
        <v>0.8234796883648431</v>
      </c>
    </row>
    <row r="65" spans="1:12" ht="12.75" hidden="1">
      <c r="A65" s="13">
        <v>51332201</v>
      </c>
      <c r="B65" s="6">
        <v>74</v>
      </c>
      <c r="C65" s="9">
        <f>B65/Summary!B$2</f>
        <v>0.7047619047619048</v>
      </c>
      <c r="D65" s="6">
        <v>83</v>
      </c>
      <c r="E65" s="9">
        <f>D65/Summary!D$2</f>
        <v>0.7345132743362832</v>
      </c>
      <c r="F65" s="6">
        <v>63</v>
      </c>
      <c r="G65" s="9">
        <f>F65/Summary!F$2</f>
        <v>0.7078651685393258</v>
      </c>
      <c r="H65" s="6">
        <v>55</v>
      </c>
      <c r="I65" s="9">
        <f>H65/Summary!H$2</f>
        <v>0.7051282051282052</v>
      </c>
      <c r="J65" s="6">
        <v>92</v>
      </c>
      <c r="K65" s="9">
        <f>J65/Summary!J$2</f>
        <v>0.736</v>
      </c>
      <c r="L65" s="9">
        <f>(C65*Summary!C$9*Summary!C$10+E65*Summary!E$9*Summary!E$10+G65*Summary!G$9*Summary!G$10+I65*Summary!I$9*Summary!I$10+K65*Summary!K$9*Summary!K$10)/(Summary!C$9*Summary!C$10+Summary!E$9*Summary!E$10+Summary!G$9*Summary!G$10+Summary!I$9*Summary!I$10+Summary!K$9*Summary!K$10)</f>
        <v>0.7130366131609048</v>
      </c>
    </row>
    <row r="66" spans="1:12" ht="12.75" hidden="1">
      <c r="A66" s="13">
        <v>53604279</v>
      </c>
      <c r="B66" s="6">
        <v>93</v>
      </c>
      <c r="C66" s="9">
        <f>B66/Summary!B$2</f>
        <v>0.8857142857142857</v>
      </c>
      <c r="D66" s="6">
        <v>93</v>
      </c>
      <c r="E66" s="9">
        <f>D66/Summary!D$2</f>
        <v>0.8230088495575221</v>
      </c>
      <c r="F66" s="6">
        <v>72</v>
      </c>
      <c r="G66" s="9">
        <f>F66/Summary!F$2</f>
        <v>0.8089887640449438</v>
      </c>
      <c r="H66" s="6">
        <v>63</v>
      </c>
      <c r="I66" s="9">
        <f>H66/Summary!H$2</f>
        <v>0.8076923076923077</v>
      </c>
      <c r="J66" s="6">
        <v>92</v>
      </c>
      <c r="K66" s="9">
        <f>J66/Summary!J$2</f>
        <v>0.736</v>
      </c>
      <c r="L66" s="9">
        <f>(C66*Summary!C$9*Summary!C$10+E66*Summary!E$9*Summary!E$10+G66*Summary!G$9*Summary!G$10+I66*Summary!I$9*Summary!I$10+K66*Summary!K$9*Summary!K$10)/(Summary!C$9*Summary!C$10+Summary!E$9*Summary!E$10+Summary!G$9*Summary!G$10+Summary!I$9*Summary!I$10+Summary!K$9*Summary!K$10)</f>
        <v>0.8378528832540965</v>
      </c>
    </row>
    <row r="67" spans="1:12" ht="12.75" hidden="1">
      <c r="A67" s="13">
        <v>53847628</v>
      </c>
      <c r="B67" s="6">
        <v>83</v>
      </c>
      <c r="C67" s="9">
        <f>B67/Summary!B$2</f>
        <v>0.7904761904761904</v>
      </c>
      <c r="D67" s="6">
        <v>98</v>
      </c>
      <c r="E67" s="9">
        <f>D67/Summary!D$2</f>
        <v>0.8672566371681416</v>
      </c>
      <c r="F67" s="6">
        <v>70</v>
      </c>
      <c r="G67" s="9">
        <f>F67/Summary!F$2</f>
        <v>0.7865168539325843</v>
      </c>
      <c r="H67" s="6">
        <v>57</v>
      </c>
      <c r="I67" s="9">
        <f>H67/Summary!H$2</f>
        <v>0.7307692307692307</v>
      </c>
      <c r="J67" s="6">
        <v>92</v>
      </c>
      <c r="K67" s="9">
        <f>J67/Summary!J$2</f>
        <v>0.736</v>
      </c>
      <c r="L67" s="9">
        <f>(C67*Summary!C$9*Summary!C$10+E67*Summary!E$9*Summary!E$10+G67*Summary!G$9*Summary!G$10+I67*Summary!I$9*Summary!I$10+K67*Summary!K$9*Summary!K$10)/(Summary!C$9*Summary!C$10+Summary!E$9*Summary!E$10+Summary!G$9*Summary!G$10+Summary!I$9*Summary!I$10+Summary!K$9*Summary!K$10)</f>
        <v>0.7987303080621169</v>
      </c>
    </row>
    <row r="68" spans="1:12" ht="12.75" hidden="1">
      <c r="A68" s="13">
        <v>54661581</v>
      </c>
      <c r="B68" s="6">
        <v>91</v>
      </c>
      <c r="C68" s="9">
        <f>B68/Summary!B$2</f>
        <v>0.8666666666666667</v>
      </c>
      <c r="D68" s="6">
        <v>97</v>
      </c>
      <c r="E68" s="9">
        <f>D68/Summary!D$2</f>
        <v>0.8584070796460177</v>
      </c>
      <c r="F68" s="6">
        <v>81</v>
      </c>
      <c r="G68" s="9">
        <f>F68/Summary!F$2</f>
        <v>0.9101123595505618</v>
      </c>
      <c r="H68" s="6">
        <v>65</v>
      </c>
      <c r="I68" s="9">
        <f>H68/Summary!H$2</f>
        <v>0.8333333333333334</v>
      </c>
      <c r="J68" s="6">
        <v>92</v>
      </c>
      <c r="K68" s="9">
        <f>J68/Summary!J$2</f>
        <v>0.736</v>
      </c>
      <c r="L68" s="9">
        <f>(C68*Summary!C$9*Summary!C$10+E68*Summary!E$9*Summary!E$10+G68*Summary!G$9*Summary!G$10+I68*Summary!I$9*Summary!I$10+K68*Summary!K$9*Summary!K$10)/(Summary!C$9*Summary!C$10+Summary!E$9*Summary!E$10+Summary!G$9*Summary!G$10+Summary!I$9*Summary!I$10+Summary!K$9*Summary!K$10)</f>
        <v>0.8699076375769227</v>
      </c>
    </row>
    <row r="69" spans="1:12" ht="12.75" hidden="1">
      <c r="A69" s="13">
        <v>54707907</v>
      </c>
      <c r="B69" s="6">
        <v>77</v>
      </c>
      <c r="C69" s="9">
        <f>B69/Summary!B$2</f>
        <v>0.7333333333333333</v>
      </c>
      <c r="D69" s="6">
        <v>85</v>
      </c>
      <c r="E69" s="9">
        <f>D69/Summary!D$2</f>
        <v>0.7522123893805309</v>
      </c>
      <c r="F69" s="6">
        <v>72</v>
      </c>
      <c r="G69" s="9">
        <f>F69/Summary!F$2</f>
        <v>0.8089887640449438</v>
      </c>
      <c r="H69" s="6">
        <v>61</v>
      </c>
      <c r="I69" s="9">
        <f>H69/Summary!H$2</f>
        <v>0.782051282051282</v>
      </c>
      <c r="J69" s="6">
        <v>92</v>
      </c>
      <c r="K69" s="9">
        <f>J69/Summary!J$2</f>
        <v>0.736</v>
      </c>
      <c r="L69" s="9">
        <f>(C69*Summary!C$9*Summary!C$10+E69*Summary!E$9*Summary!E$10+G69*Summary!G$9*Summary!G$10+I69*Summary!I$9*Summary!I$10+K69*Summary!K$9*Summary!K$10)/(Summary!C$9*Summary!C$10+Summary!E$9*Summary!E$10+Summary!G$9*Summary!G$10+Summary!I$9*Summary!I$10+Summary!K$9*Summary!K$10)</f>
        <v>0.7650866131426934</v>
      </c>
    </row>
    <row r="70" spans="1:12" ht="12.75" hidden="1">
      <c r="A70" s="13">
        <v>55837705</v>
      </c>
      <c r="B70" s="6">
        <v>93</v>
      </c>
      <c r="C70" s="9">
        <f>B70/Summary!B$2</f>
        <v>0.8857142857142857</v>
      </c>
      <c r="D70" s="6">
        <v>95</v>
      </c>
      <c r="E70" s="9">
        <f>D70/Summary!D$2</f>
        <v>0.8407079646017699</v>
      </c>
      <c r="F70" s="6">
        <v>81</v>
      </c>
      <c r="G70" s="9">
        <f>F70/Summary!F$2</f>
        <v>0.9101123595505618</v>
      </c>
      <c r="H70" s="6">
        <v>71</v>
      </c>
      <c r="I70" s="9">
        <f>H70/Summary!H$2</f>
        <v>0.9102564102564102</v>
      </c>
      <c r="J70" s="6">
        <v>92</v>
      </c>
      <c r="K70" s="9">
        <f>J70/Summary!J$2</f>
        <v>0.736</v>
      </c>
      <c r="L70" s="9">
        <f>(C70*Summary!C$9*Summary!C$10+E70*Summary!E$9*Summary!E$10+G70*Summary!G$9*Summary!G$10+I70*Summary!I$9*Summary!I$10+K70*Summary!K$9*Summary!K$10)/(Summary!C$9*Summary!C$10+Summary!E$9*Summary!E$10+Summary!G$9*Summary!G$10+Summary!I$9*Summary!I$10+Summary!K$9*Summary!K$10)</f>
        <v>0.8846525779855801</v>
      </c>
    </row>
    <row r="71" spans="1:12" ht="12.75" hidden="1">
      <c r="A71" s="13">
        <v>59687618</v>
      </c>
      <c r="B71" s="6">
        <v>79</v>
      </c>
      <c r="C71" s="9">
        <f>B71/Summary!B$2</f>
        <v>0.7523809523809524</v>
      </c>
      <c r="D71" s="6">
        <v>87</v>
      </c>
      <c r="E71" s="9">
        <f>D71/Summary!D$2</f>
        <v>0.7699115044247787</v>
      </c>
      <c r="F71" s="6">
        <v>63</v>
      </c>
      <c r="G71" s="9">
        <f>F71/Summary!F$2</f>
        <v>0.7078651685393258</v>
      </c>
      <c r="H71" s="6">
        <v>58</v>
      </c>
      <c r="I71" s="9">
        <f>H71/Summary!H$2</f>
        <v>0.7435897435897436</v>
      </c>
      <c r="J71" s="6">
        <v>92</v>
      </c>
      <c r="K71" s="9">
        <f>J71/Summary!J$2</f>
        <v>0.736</v>
      </c>
      <c r="L71" s="9">
        <f>(C71*Summary!C$9*Summary!C$10+E71*Summary!E$9*Summary!E$10+G71*Summary!G$9*Summary!G$10+I71*Summary!I$9*Summary!I$10+K71*Summary!K$9*Summary!K$10)/(Summary!C$9*Summary!C$10+Summary!E$9*Summary!E$10+Summary!G$9*Summary!G$10+Summary!I$9*Summary!I$10+Summary!K$9*Summary!K$10)</f>
        <v>0.7441694429663008</v>
      </c>
    </row>
    <row r="72" spans="1:12" ht="12.75" hidden="1">
      <c r="A72" s="13">
        <v>60513470</v>
      </c>
      <c r="B72" s="6">
        <v>88</v>
      </c>
      <c r="C72" s="9">
        <f>B72/Summary!B$2</f>
        <v>0.8380952380952381</v>
      </c>
      <c r="D72" s="6">
        <v>71</v>
      </c>
      <c r="E72" s="9">
        <f>D72/Summary!D$2</f>
        <v>0.6283185840707964</v>
      </c>
      <c r="F72" s="6">
        <v>76</v>
      </c>
      <c r="G72" s="9">
        <f>F72/Summary!F$2</f>
        <v>0.8539325842696629</v>
      </c>
      <c r="H72" s="6">
        <v>51</v>
      </c>
      <c r="I72" s="9">
        <f>H72/Summary!H$2</f>
        <v>0.6538461538461539</v>
      </c>
      <c r="J72" s="6">
        <v>92</v>
      </c>
      <c r="K72" s="9">
        <f>J72/Summary!J$2</f>
        <v>0.736</v>
      </c>
      <c r="L72" s="9">
        <f>(C72*Summary!C$9*Summary!C$10+E72*Summary!E$9*Summary!E$10+G72*Summary!G$9*Summary!G$10+I72*Summary!I$9*Summary!I$10+K72*Summary!K$9*Summary!K$10)/(Summary!C$9*Summary!C$10+Summary!E$9*Summary!E$10+Summary!G$9*Summary!G$10+Summary!I$9*Summary!I$10+Summary!K$9*Summary!K$10)</f>
        <v>0.7589022304245532</v>
      </c>
    </row>
    <row r="73" spans="1:12" ht="12.75" hidden="1">
      <c r="A73" s="13">
        <v>62198563</v>
      </c>
      <c r="B73" s="6">
        <v>78</v>
      </c>
      <c r="C73" s="9">
        <f>B73/Summary!B$2</f>
        <v>0.7428571428571429</v>
      </c>
      <c r="D73" s="6">
        <v>93</v>
      </c>
      <c r="E73" s="9">
        <f>D73/Summary!D$2</f>
        <v>0.8230088495575221</v>
      </c>
      <c r="F73" s="6">
        <v>69</v>
      </c>
      <c r="G73" s="9">
        <f>F73/Summary!F$2</f>
        <v>0.7752808988764045</v>
      </c>
      <c r="H73" s="6">
        <v>58</v>
      </c>
      <c r="I73" s="9">
        <f>H73/Summary!H$2</f>
        <v>0.7435897435897436</v>
      </c>
      <c r="J73" s="6">
        <v>92</v>
      </c>
      <c r="K73" s="9">
        <f>J73/Summary!J$2</f>
        <v>0.736</v>
      </c>
      <c r="L73" s="9">
        <f>(C73*Summary!C$9*Summary!C$10+E73*Summary!E$9*Summary!E$10+G73*Summary!G$9*Summary!G$10+I73*Summary!I$9*Summary!I$10+K73*Summary!K$9*Summary!K$10)/(Summary!C$9*Summary!C$10+Summary!E$9*Summary!E$10+Summary!G$9*Summary!G$10+Summary!I$9*Summary!I$10+Summary!K$9*Summary!K$10)</f>
        <v>0.7711231086591532</v>
      </c>
    </row>
    <row r="74" spans="1:12" ht="12.75" hidden="1">
      <c r="A74" s="13">
        <v>62478025</v>
      </c>
      <c r="B74" s="6">
        <v>92</v>
      </c>
      <c r="C74" s="9">
        <f>B74/Summary!B$2</f>
        <v>0.8761904761904762</v>
      </c>
      <c r="D74" s="6">
        <v>90</v>
      </c>
      <c r="E74" s="9">
        <f>D74/Summary!D$2</f>
        <v>0.7964601769911505</v>
      </c>
      <c r="F74" s="6">
        <v>74</v>
      </c>
      <c r="G74" s="9">
        <f>F74/Summary!F$2</f>
        <v>0.8314606741573034</v>
      </c>
      <c r="H74" s="6">
        <v>61</v>
      </c>
      <c r="I74" s="9">
        <f>H74/Summary!H$2</f>
        <v>0.782051282051282</v>
      </c>
      <c r="J74" s="6">
        <v>92</v>
      </c>
      <c r="K74" s="9">
        <f>J74/Summary!J$2</f>
        <v>0.736</v>
      </c>
      <c r="L74" s="9">
        <f>(C74*Summary!C$9*Summary!C$10+E74*Summary!E$9*Summary!E$10+G74*Summary!G$9*Summary!G$10+I74*Summary!I$9*Summary!I$10+K74*Summary!K$9*Summary!K$10)/(Summary!C$9*Summary!C$10+Summary!E$9*Summary!E$10+Summary!G$9*Summary!G$10+Summary!I$9*Summary!I$10+Summary!K$9*Summary!K$10)</f>
        <v>0.829385585192486</v>
      </c>
    </row>
    <row r="75" spans="1:12" ht="12.75" hidden="1">
      <c r="A75" s="13">
        <v>62565227</v>
      </c>
      <c r="B75" s="6">
        <v>65</v>
      </c>
      <c r="C75" s="9">
        <f>B75/Summary!B$2</f>
        <v>0.6190476190476191</v>
      </c>
      <c r="D75" s="6">
        <v>64</v>
      </c>
      <c r="E75" s="9">
        <f>D75/Summary!D$2</f>
        <v>0.5663716814159292</v>
      </c>
      <c r="F75" s="6">
        <v>65</v>
      </c>
      <c r="G75" s="9">
        <f>F75/Summary!F$2</f>
        <v>0.7303370786516854</v>
      </c>
      <c r="H75" s="6">
        <v>53</v>
      </c>
      <c r="I75" s="9">
        <f>H75/Summary!H$2</f>
        <v>0.6794871794871795</v>
      </c>
      <c r="J75" s="6">
        <v>92</v>
      </c>
      <c r="K75" s="9">
        <f>J75/Summary!J$2</f>
        <v>0.736</v>
      </c>
      <c r="L75" s="9">
        <f>(C75*Summary!C$9*Summary!C$10+E75*Summary!E$9*Summary!E$10+G75*Summary!G$9*Summary!G$10+I75*Summary!I$9*Summary!I$10+K75*Summary!K$9*Summary!K$10)/(Summary!C$9*Summary!C$10+Summary!E$9*Summary!E$10+Summary!G$9*Summary!G$10+Summary!I$9*Summary!I$10+Summary!K$9*Summary!K$10)</f>
        <v>0.6437742596139733</v>
      </c>
    </row>
    <row r="76" spans="1:12" ht="12.75" hidden="1">
      <c r="A76" s="13">
        <v>64269831</v>
      </c>
      <c r="B76" s="6">
        <v>102</v>
      </c>
      <c r="C76" s="9">
        <f>B76/Summary!B$2</f>
        <v>0.9714285714285714</v>
      </c>
      <c r="D76" s="6">
        <v>108</v>
      </c>
      <c r="E76" s="9">
        <f>D76/Summary!D$2</f>
        <v>0.9557522123893806</v>
      </c>
      <c r="F76" s="6">
        <v>86</v>
      </c>
      <c r="G76" s="9">
        <f>F76/Summary!F$2</f>
        <v>0.9662921348314607</v>
      </c>
      <c r="H76" s="6">
        <v>69</v>
      </c>
      <c r="I76" s="9">
        <f>H76/Summary!H$2</f>
        <v>0.8846153846153846</v>
      </c>
      <c r="J76" s="6">
        <v>92</v>
      </c>
      <c r="K76" s="9">
        <f>J76/Summary!J$2</f>
        <v>0.736</v>
      </c>
      <c r="L76" s="9">
        <f>(C76*Summary!C$9*Summary!C$10+E76*Summary!E$9*Summary!E$10+G76*Summary!G$9*Summary!G$10+I76*Summary!I$9*Summary!I$10+K76*Summary!K$9*Summary!K$10)/(Summary!C$9*Summary!C$10+Summary!E$9*Summary!E$10+Summary!G$9*Summary!G$10+Summary!I$9*Summary!I$10+Summary!K$9*Summary!K$10)</f>
        <v>0.9517565080506317</v>
      </c>
    </row>
    <row r="77" spans="1:12" ht="12.75" hidden="1">
      <c r="A77" s="13">
        <v>64381864</v>
      </c>
      <c r="B77" s="6">
        <v>96</v>
      </c>
      <c r="C77" s="9">
        <f>B77/Summary!B$2</f>
        <v>0.9142857142857143</v>
      </c>
      <c r="D77" s="6">
        <v>99</v>
      </c>
      <c r="E77" s="9">
        <f>D77/Summary!D$2</f>
        <v>0.8761061946902655</v>
      </c>
      <c r="F77" s="6">
        <v>82</v>
      </c>
      <c r="G77" s="9">
        <f>F77/Summary!F$2</f>
        <v>0.9213483146067416</v>
      </c>
      <c r="H77" s="6">
        <v>70</v>
      </c>
      <c r="I77" s="9">
        <f>H77/Summary!H$2</f>
        <v>0.8974358974358975</v>
      </c>
      <c r="J77" s="6">
        <v>92</v>
      </c>
      <c r="K77" s="9">
        <f>J77/Summary!J$2</f>
        <v>0.736</v>
      </c>
      <c r="L77" s="9">
        <f>(C77*Summary!C$9*Summary!C$10+E77*Summary!E$9*Summary!E$10+G77*Summary!G$9*Summary!G$10+I77*Summary!I$9*Summary!I$10+K77*Summary!K$9*Summary!K$10)/(Summary!C$9*Summary!C$10+Summary!E$9*Summary!E$10+Summary!G$9*Summary!G$10+Summary!I$9*Summary!I$10+Summary!K$9*Summary!K$10)</f>
        <v>0.9036981816588062</v>
      </c>
    </row>
    <row r="78" spans="1:12" ht="12.75" hidden="1">
      <c r="A78" s="13">
        <v>64705242</v>
      </c>
      <c r="B78" s="6">
        <v>80</v>
      </c>
      <c r="C78" s="9">
        <f>B78/Summary!B$2</f>
        <v>0.7619047619047619</v>
      </c>
      <c r="D78" s="6">
        <v>75</v>
      </c>
      <c r="E78" s="9">
        <f>D78/Summary!D$2</f>
        <v>0.6637168141592921</v>
      </c>
      <c r="F78" s="6">
        <v>64</v>
      </c>
      <c r="G78" s="9">
        <f>F78/Summary!F$2</f>
        <v>0.7191011235955056</v>
      </c>
      <c r="H78" s="6">
        <v>50</v>
      </c>
      <c r="I78" s="9">
        <f>H78/Summary!H$2</f>
        <v>0.6410256410256411</v>
      </c>
      <c r="J78" s="6">
        <v>92</v>
      </c>
      <c r="K78" s="9">
        <f>J78/Summary!J$2</f>
        <v>0.736</v>
      </c>
      <c r="L78" s="9">
        <f>(C78*Summary!C$9*Summary!C$10+E78*Summary!E$9*Summary!E$10+G78*Summary!G$9*Summary!G$10+I78*Summary!I$9*Summary!I$10+K78*Summary!K$9*Summary!K$10)/(Summary!C$9*Summary!C$10+Summary!E$9*Summary!E$10+Summary!G$9*Summary!G$10+Summary!I$9*Summary!I$10+Summary!K$9*Summary!K$10)</f>
        <v>0.7065103452445602</v>
      </c>
    </row>
    <row r="79" spans="1:12" ht="12.75" hidden="1">
      <c r="A79" s="13">
        <v>64791949</v>
      </c>
      <c r="B79" s="6">
        <v>85</v>
      </c>
      <c r="C79" s="9">
        <f>B79/Summary!B$2</f>
        <v>0.8095238095238095</v>
      </c>
      <c r="D79" s="6">
        <v>104</v>
      </c>
      <c r="E79" s="9">
        <f>D79/Summary!D$2</f>
        <v>0.9203539823008849</v>
      </c>
      <c r="F79" s="6">
        <v>78</v>
      </c>
      <c r="G79" s="9">
        <f>F79/Summary!F$2</f>
        <v>0.8764044943820225</v>
      </c>
      <c r="H79" s="6">
        <v>63</v>
      </c>
      <c r="I79" s="9">
        <f>H79/Summary!H$2</f>
        <v>0.8076923076923077</v>
      </c>
      <c r="J79" s="6">
        <v>92</v>
      </c>
      <c r="K79" s="9">
        <f>J79/Summary!J$2</f>
        <v>0.736</v>
      </c>
      <c r="L79" s="9">
        <f>(C79*Summary!C$9*Summary!C$10+E79*Summary!E$9*Summary!E$10+G79*Summary!G$9*Summary!G$10+I79*Summary!I$9*Summary!I$10+K79*Summary!K$9*Summary!K$10)/(Summary!C$9*Summary!C$10+Summary!E$9*Summary!E$10+Summary!G$9*Summary!G$10+Summary!I$9*Summary!I$10+Summary!K$9*Summary!K$10)</f>
        <v>0.8536462736273814</v>
      </c>
    </row>
    <row r="80" spans="1:12" ht="12.75" hidden="1">
      <c r="A80" s="13">
        <v>65971583</v>
      </c>
      <c r="B80" s="6">
        <v>82</v>
      </c>
      <c r="C80" s="9">
        <f>B80/Summary!B$2</f>
        <v>0.780952380952381</v>
      </c>
      <c r="D80" s="6">
        <v>89</v>
      </c>
      <c r="E80" s="9">
        <f>D80/Summary!D$2</f>
        <v>0.7876106194690266</v>
      </c>
      <c r="F80" s="6">
        <v>65</v>
      </c>
      <c r="G80" s="9">
        <f>F80/Summary!F$2</f>
        <v>0.7303370786516854</v>
      </c>
      <c r="H80" s="6">
        <v>58</v>
      </c>
      <c r="I80" s="9">
        <f>H80/Summary!H$2</f>
        <v>0.7435897435897436</v>
      </c>
      <c r="J80" s="6">
        <v>92</v>
      </c>
      <c r="K80" s="9">
        <f>J80/Summary!J$2</f>
        <v>0.736</v>
      </c>
      <c r="L80" s="9">
        <f>(C80*Summary!C$9*Summary!C$10+E80*Summary!E$9*Summary!E$10+G80*Summary!G$9*Summary!G$10+I80*Summary!I$9*Summary!I$10+K80*Summary!K$9*Summary!K$10)/(Summary!C$9*Summary!C$10+Summary!E$9*Summary!E$10+Summary!G$9*Summary!G$10+Summary!I$9*Summary!I$10+Summary!K$9*Summary!K$10)</f>
        <v>0.7637360087792623</v>
      </c>
    </row>
    <row r="81" spans="1:12" ht="12.75" hidden="1">
      <c r="A81" s="13">
        <v>69972863</v>
      </c>
      <c r="B81" s="6">
        <v>82</v>
      </c>
      <c r="C81" s="9">
        <f>B81/Summary!B$2</f>
        <v>0.780952380952381</v>
      </c>
      <c r="D81" s="6">
        <v>100</v>
      </c>
      <c r="E81" s="9">
        <f>D81/Summary!D$2</f>
        <v>0.8849557522123894</v>
      </c>
      <c r="F81" s="6">
        <v>67</v>
      </c>
      <c r="G81" s="9">
        <f>F81/Summary!F$2</f>
        <v>0.7528089887640449</v>
      </c>
      <c r="H81" s="6">
        <v>71</v>
      </c>
      <c r="I81" s="9">
        <f>H81/Summary!H$2</f>
        <v>0.9102564102564102</v>
      </c>
      <c r="J81" s="6">
        <v>92</v>
      </c>
      <c r="K81" s="9">
        <f>J81/Summary!J$2</f>
        <v>0.736</v>
      </c>
      <c r="L81" s="9">
        <f>(C81*Summary!C$9*Summary!C$10+E81*Summary!E$9*Summary!E$10+G81*Summary!G$9*Summary!G$10+I81*Summary!I$9*Summary!I$10+K81*Summary!K$9*Summary!K$10)/(Summary!C$9*Summary!C$10+Summary!E$9*Summary!E$10+Summary!G$9*Summary!G$10+Summary!I$9*Summary!I$10+Summary!K$9*Summary!K$10)</f>
        <v>0.8214680472709707</v>
      </c>
    </row>
    <row r="82" spans="1:12" ht="12.75" hidden="1">
      <c r="A82" s="13">
        <v>74082632</v>
      </c>
      <c r="B82" s="6">
        <v>87</v>
      </c>
      <c r="C82" s="9">
        <f>B82/Summary!B$2</f>
        <v>0.8285714285714286</v>
      </c>
      <c r="D82" s="6">
        <v>97</v>
      </c>
      <c r="E82" s="9">
        <f>D82/Summary!D$2</f>
        <v>0.8584070796460177</v>
      </c>
      <c r="F82" s="6">
        <v>59</v>
      </c>
      <c r="G82" s="9">
        <f>F82/Summary!F$2</f>
        <v>0.6629213483146067</v>
      </c>
      <c r="H82" s="6">
        <v>53</v>
      </c>
      <c r="I82" s="9">
        <f>H82/Summary!H$2</f>
        <v>0.6794871794871795</v>
      </c>
      <c r="J82" s="6">
        <v>92</v>
      </c>
      <c r="K82" s="9">
        <f>J82/Summary!J$2</f>
        <v>0.736</v>
      </c>
      <c r="L82" s="9">
        <f>(C82*Summary!C$9*Summary!C$10+E82*Summary!E$9*Summary!E$10+G82*Summary!G$9*Summary!G$10+I82*Summary!I$9*Summary!I$10+K82*Summary!K$9*Summary!K$10)/(Summary!C$9*Summary!C$10+Summary!E$9*Summary!E$10+Summary!G$9*Summary!G$10+Summary!I$9*Summary!I$10+Summary!K$9*Summary!K$10)</f>
        <v>0.7697704464284957</v>
      </c>
    </row>
    <row r="83" spans="1:12" ht="12.75" hidden="1">
      <c r="A83" s="13">
        <v>75883556</v>
      </c>
      <c r="B83" s="6">
        <v>89</v>
      </c>
      <c r="C83" s="9">
        <f>B83/Summary!B$2</f>
        <v>0.8476190476190476</v>
      </c>
      <c r="D83" s="6">
        <v>99</v>
      </c>
      <c r="E83" s="9">
        <f>D83/Summary!D$2</f>
        <v>0.8761061946902655</v>
      </c>
      <c r="F83" s="6">
        <v>76</v>
      </c>
      <c r="G83" s="9">
        <f>F83/Summary!F$2</f>
        <v>0.8539325842696629</v>
      </c>
      <c r="H83" s="6">
        <v>69</v>
      </c>
      <c r="I83" s="9">
        <f>H83/Summary!H$2</f>
        <v>0.8846153846153846</v>
      </c>
      <c r="J83" s="6">
        <v>92</v>
      </c>
      <c r="K83" s="9">
        <f>J83/Summary!J$2</f>
        <v>0.736</v>
      </c>
      <c r="L83" s="9">
        <f>(C83*Summary!C$9*Summary!C$10+E83*Summary!E$9*Summary!E$10+G83*Summary!G$9*Summary!G$10+I83*Summary!I$9*Summary!I$10+K83*Summary!K$9*Summary!K$10)/(Summary!C$9*Summary!C$10+Summary!E$9*Summary!E$10+Summary!G$9*Summary!G$10+Summary!I$9*Summary!I$10+Summary!K$9*Summary!K$10)</f>
        <v>0.862485274715562</v>
      </c>
    </row>
    <row r="84" spans="1:12" ht="12.75" hidden="1">
      <c r="A84" s="13">
        <v>76334443</v>
      </c>
      <c r="B84" s="6">
        <v>80</v>
      </c>
      <c r="C84" s="9">
        <f>B84/Summary!B$2</f>
        <v>0.7619047619047619</v>
      </c>
      <c r="D84" s="6">
        <v>83</v>
      </c>
      <c r="E84" s="9">
        <f>D84/Summary!D$2</f>
        <v>0.7345132743362832</v>
      </c>
      <c r="F84" s="6">
        <v>69</v>
      </c>
      <c r="G84" s="9">
        <f>F84/Summary!F$2</f>
        <v>0.7752808988764045</v>
      </c>
      <c r="H84" s="6">
        <v>70</v>
      </c>
      <c r="I84" s="9">
        <f>H84/Summary!H$2</f>
        <v>0.8974358974358975</v>
      </c>
      <c r="J84" s="6">
        <v>92</v>
      </c>
      <c r="K84" s="9">
        <f>J84/Summary!J$2</f>
        <v>0.736</v>
      </c>
      <c r="L84" s="9">
        <f>(C84*Summary!C$9*Summary!C$10+E84*Summary!E$9*Summary!E$10+G84*Summary!G$9*Summary!G$10+I84*Summary!I$9*Summary!I$10+K84*Summary!K$9*Summary!K$10)/(Summary!C$9*Summary!C$10+Summary!E$9*Summary!E$10+Summary!G$9*Summary!G$10+Summary!I$9*Summary!I$10+Summary!K$9*Summary!K$10)</f>
        <v>0.7809894468440756</v>
      </c>
    </row>
    <row r="85" spans="1:12" ht="12.75" hidden="1">
      <c r="A85" s="13">
        <v>77654268</v>
      </c>
      <c r="B85" s="6">
        <v>94</v>
      </c>
      <c r="C85" s="9">
        <f>B85/Summary!B$2</f>
        <v>0.8952380952380953</v>
      </c>
      <c r="D85" s="6">
        <v>91</v>
      </c>
      <c r="E85" s="9">
        <f>D85/Summary!D$2</f>
        <v>0.8053097345132744</v>
      </c>
      <c r="F85" s="6">
        <v>81</v>
      </c>
      <c r="G85" s="9">
        <f>F85/Summary!F$2</f>
        <v>0.9101123595505618</v>
      </c>
      <c r="H85" s="6">
        <v>61</v>
      </c>
      <c r="I85" s="9">
        <f>H85/Summary!H$2</f>
        <v>0.782051282051282</v>
      </c>
      <c r="J85" s="6">
        <v>92</v>
      </c>
      <c r="K85" s="9">
        <f>J85/Summary!J$2</f>
        <v>0.736</v>
      </c>
      <c r="L85" s="9">
        <f>(C85*Summary!C$9*Summary!C$10+E85*Summary!E$9*Summary!E$10+G85*Summary!G$9*Summary!G$10+I85*Summary!I$9*Summary!I$10+K85*Summary!K$9*Summary!K$10)/(Summary!C$9*Summary!C$10+Summary!E$9*Summary!E$10+Summary!G$9*Summary!G$10+Summary!I$9*Summary!I$10+Summary!K$9*Summary!K$10)</f>
        <v>0.8576101022705378</v>
      </c>
    </row>
    <row r="86" spans="1:12" ht="12.75" hidden="1">
      <c r="A86" s="13">
        <v>79399226</v>
      </c>
      <c r="B86" s="6">
        <v>75</v>
      </c>
      <c r="C86" s="9">
        <f>B86/Summary!B$2</f>
        <v>0.7142857142857143</v>
      </c>
      <c r="D86" s="6">
        <v>80</v>
      </c>
      <c r="E86" s="9">
        <f>D86/Summary!D$2</f>
        <v>0.7079646017699115</v>
      </c>
      <c r="F86" s="6">
        <v>62</v>
      </c>
      <c r="G86" s="9">
        <f>F86/Summary!F$2</f>
        <v>0.6966292134831461</v>
      </c>
      <c r="H86" s="6">
        <v>60</v>
      </c>
      <c r="I86" s="9">
        <f>H86/Summary!H$2</f>
        <v>0.7692307692307693</v>
      </c>
      <c r="J86" s="6">
        <v>92</v>
      </c>
      <c r="K86" s="9">
        <f>J86/Summary!J$2</f>
        <v>0.736</v>
      </c>
      <c r="L86" s="9">
        <f>(C86*Summary!C$9*Summary!C$10+E86*Summary!E$9*Summary!E$10+G86*Summary!G$9*Summary!G$10+I86*Summary!I$9*Summary!I$10+K86*Summary!K$9*Summary!K$10)/(Summary!C$9*Summary!C$10+Summary!E$9*Summary!E$10+Summary!G$9*Summary!G$10+Summary!I$9*Summary!I$10+Summary!K$9*Summary!K$10)</f>
        <v>0.7174488201136308</v>
      </c>
    </row>
    <row r="87" spans="1:12" ht="12.75" hidden="1">
      <c r="A87" s="13">
        <v>80521910</v>
      </c>
      <c r="B87" s="6">
        <v>75</v>
      </c>
      <c r="C87" s="9">
        <f>B87/Summary!B$2</f>
        <v>0.7142857142857143</v>
      </c>
      <c r="D87" s="6">
        <v>83</v>
      </c>
      <c r="E87" s="9">
        <f>D87/Summary!D$2</f>
        <v>0.7345132743362832</v>
      </c>
      <c r="F87" s="6">
        <v>64</v>
      </c>
      <c r="G87" s="9">
        <f>F87/Summary!F$2</f>
        <v>0.7191011235955056</v>
      </c>
      <c r="H87" s="6">
        <v>58</v>
      </c>
      <c r="I87" s="9">
        <f>H87/Summary!H$2</f>
        <v>0.7435897435897436</v>
      </c>
      <c r="J87" s="6">
        <v>92</v>
      </c>
      <c r="K87" s="9">
        <f>J87/Summary!J$2</f>
        <v>0.736</v>
      </c>
      <c r="L87" s="9">
        <f>(C87*Summary!C$9*Summary!C$10+E87*Summary!E$9*Summary!E$10+G87*Summary!G$9*Summary!G$10+I87*Summary!I$9*Summary!I$10+K87*Summary!K$9*Summary!K$10)/(Summary!C$9*Summary!C$10+Summary!E$9*Summary!E$10+Summary!G$9*Summary!G$10+Summary!I$9*Summary!I$10+Summary!K$9*Summary!K$10)</f>
        <v>0.7254304615098093</v>
      </c>
    </row>
    <row r="88" spans="1:12" ht="12.75" hidden="1">
      <c r="A88" s="13">
        <v>81865994</v>
      </c>
      <c r="B88" s="6">
        <v>77</v>
      </c>
      <c r="C88" s="9">
        <f>B88/Summary!B$2</f>
        <v>0.7333333333333333</v>
      </c>
      <c r="D88" s="6">
        <v>78</v>
      </c>
      <c r="E88" s="9">
        <f>D88/Summary!D$2</f>
        <v>0.6902654867256637</v>
      </c>
      <c r="F88" s="6">
        <v>78</v>
      </c>
      <c r="G88" s="9">
        <f>F88/Summary!F$2</f>
        <v>0.8764044943820225</v>
      </c>
      <c r="H88" s="6">
        <v>56</v>
      </c>
      <c r="I88" s="9">
        <f>H88/Summary!H$2</f>
        <v>0.717948717948718</v>
      </c>
      <c r="J88" s="6">
        <v>92</v>
      </c>
      <c r="K88" s="9">
        <f>J88/Summary!J$2</f>
        <v>0.736</v>
      </c>
      <c r="L88" s="9">
        <f>(C88*Summary!C$9*Summary!C$10+E88*Summary!E$9*Summary!E$10+G88*Summary!G$9*Summary!G$10+I88*Summary!I$9*Summary!I$10+K88*Summary!K$9*Summary!K$10)/(Summary!C$9*Summary!C$10+Summary!E$9*Summary!E$10+Summary!G$9*Summary!G$10+Summary!I$9*Summary!I$10+Summary!K$9*Summary!K$10)</f>
        <v>0.7557700593794857</v>
      </c>
    </row>
    <row r="89" spans="1:12" ht="12.75" hidden="1">
      <c r="A89" s="13">
        <v>81866891</v>
      </c>
      <c r="B89" s="6">
        <v>84</v>
      </c>
      <c r="C89" s="9">
        <f>B89/Summary!B$2</f>
        <v>0.8</v>
      </c>
      <c r="D89" s="6">
        <v>85</v>
      </c>
      <c r="E89" s="9">
        <f>D89/Summary!D$2</f>
        <v>0.7522123893805309</v>
      </c>
      <c r="F89" s="6">
        <v>70</v>
      </c>
      <c r="G89" s="9">
        <f>F89/Summary!F$2</f>
        <v>0.7865168539325843</v>
      </c>
      <c r="H89" s="6">
        <v>60</v>
      </c>
      <c r="I89" s="9">
        <f>H89/Summary!H$2</f>
        <v>0.7692307692307693</v>
      </c>
      <c r="J89" s="6">
        <v>92</v>
      </c>
      <c r="K89" s="9">
        <f>J89/Summary!J$2</f>
        <v>0.736</v>
      </c>
      <c r="L89" s="9">
        <f>(C89*Summary!C$9*Summary!C$10+E89*Summary!E$9*Summary!E$10+G89*Summary!G$9*Summary!G$10+I89*Summary!I$9*Summary!I$10+K89*Summary!K$9*Summary!K$10)/(Summary!C$9*Summary!C$10+Summary!E$9*Summary!E$10+Summary!G$9*Summary!G$10+Summary!I$9*Summary!I$10+Summary!K$9*Summary!K$10)</f>
        <v>0.7795541057000738</v>
      </c>
    </row>
    <row r="90" spans="1:12" ht="12.75" hidden="1">
      <c r="A90" s="13">
        <v>83053219</v>
      </c>
      <c r="B90" s="6">
        <v>93</v>
      </c>
      <c r="C90" s="9">
        <f>B90/Summary!B$2</f>
        <v>0.8857142857142857</v>
      </c>
      <c r="D90" s="6">
        <v>82</v>
      </c>
      <c r="E90" s="9">
        <f>D90/Summary!D$2</f>
        <v>0.7256637168141593</v>
      </c>
      <c r="F90" s="6">
        <v>79</v>
      </c>
      <c r="G90" s="9">
        <f>F90/Summary!F$2</f>
        <v>0.8876404494382022</v>
      </c>
      <c r="H90" s="6">
        <v>63</v>
      </c>
      <c r="I90" s="9">
        <f>H90/Summary!H$2</f>
        <v>0.8076923076923077</v>
      </c>
      <c r="J90" s="6">
        <v>92</v>
      </c>
      <c r="K90" s="9">
        <f>J90/Summary!J$2</f>
        <v>0.736</v>
      </c>
      <c r="L90" s="9">
        <f>(C90*Summary!C$9*Summary!C$10+E90*Summary!E$9*Summary!E$10+G90*Summary!G$9*Summary!G$10+I90*Summary!I$9*Summary!I$10+K90*Summary!K$9*Summary!K$10)/(Summary!C$9*Summary!C$10+Summary!E$9*Summary!E$10+Summary!G$9*Summary!G$10+Summary!I$9*Summary!I$10+Summary!K$9*Summary!K$10)</f>
        <v>0.8331795214165703</v>
      </c>
    </row>
    <row r="91" spans="1:12" ht="12.75" hidden="1">
      <c r="A91" s="13">
        <v>87126709</v>
      </c>
      <c r="B91" s="6">
        <v>86</v>
      </c>
      <c r="C91" s="9">
        <f>B91/Summary!B$2</f>
        <v>0.819047619047619</v>
      </c>
      <c r="D91" s="6">
        <v>98</v>
      </c>
      <c r="E91" s="9">
        <f>D91/Summary!D$2</f>
        <v>0.8672566371681416</v>
      </c>
      <c r="F91" s="6">
        <v>79</v>
      </c>
      <c r="G91" s="9">
        <f>F91/Summary!F$2</f>
        <v>0.8876404494382022</v>
      </c>
      <c r="H91" s="6">
        <v>72</v>
      </c>
      <c r="I91" s="9">
        <f>H91/Summary!H$2</f>
        <v>0.9230769230769231</v>
      </c>
      <c r="J91" s="6">
        <v>92</v>
      </c>
      <c r="K91" s="9">
        <f>J91/Summary!J$2</f>
        <v>0.736</v>
      </c>
      <c r="L91" s="9">
        <f>(C91*Summary!C$9*Summary!C$10+E91*Summary!E$9*Summary!E$10+G91*Summary!G$9*Summary!G$10+I91*Summary!I$9*Summary!I$10+K91*Summary!K$9*Summary!K$10)/(Summary!C$9*Summary!C$10+Summary!E$9*Summary!E$10+Summary!G$9*Summary!G$10+Summary!I$9*Summary!I$10+Summary!K$9*Summary!K$10)</f>
        <v>0.8655862985136128</v>
      </c>
    </row>
    <row r="92" spans="1:12" ht="12.75" hidden="1">
      <c r="A92" s="13">
        <v>89386712</v>
      </c>
      <c r="B92" s="6">
        <v>100</v>
      </c>
      <c r="C92" s="9">
        <f>B92/Summary!B$2</f>
        <v>0.9523809523809523</v>
      </c>
      <c r="D92" s="6">
        <v>113</v>
      </c>
      <c r="E92" s="9">
        <f>D92/Summary!D$2</f>
        <v>1</v>
      </c>
      <c r="F92" s="6">
        <v>89</v>
      </c>
      <c r="G92" s="9">
        <f>F92/Summary!F$2</f>
        <v>1</v>
      </c>
      <c r="H92" s="6">
        <v>76</v>
      </c>
      <c r="I92" s="9">
        <f>H92/Summary!H$2</f>
        <v>0.9743589743589743</v>
      </c>
      <c r="J92" s="6">
        <v>92</v>
      </c>
      <c r="K92" s="9">
        <f>J92/Summary!J$2</f>
        <v>0.736</v>
      </c>
      <c r="L92" s="9">
        <f>(C92*Summary!C$9*Summary!C$10+E92*Summary!E$9*Summary!E$10+G92*Summary!G$9*Summary!G$10+I92*Summary!I$9*Summary!I$10+K92*Summary!K$9*Summary!K$10)/(Summary!C$9*Summary!C$10+Summary!E$9*Summary!E$10+Summary!G$9*Summary!G$10+Summary!I$9*Summary!I$10+Summary!K$9*Summary!K$10)</f>
        <v>0.9798534798534799</v>
      </c>
    </row>
    <row r="93" spans="1:12" ht="12.75" hidden="1">
      <c r="A93" s="13">
        <v>91216700</v>
      </c>
      <c r="B93" s="6">
        <v>85</v>
      </c>
      <c r="C93" s="9">
        <f>B93/Summary!B$2</f>
        <v>0.8095238095238095</v>
      </c>
      <c r="D93" s="6">
        <v>102</v>
      </c>
      <c r="E93" s="9">
        <f>D93/Summary!D$2</f>
        <v>0.9026548672566371</v>
      </c>
      <c r="F93" s="6">
        <v>80</v>
      </c>
      <c r="G93" s="9">
        <f>F93/Summary!F$2</f>
        <v>0.898876404494382</v>
      </c>
      <c r="H93" s="6">
        <v>67</v>
      </c>
      <c r="I93" s="9">
        <f>H93/Summary!H$2</f>
        <v>0.8589743589743589</v>
      </c>
      <c r="J93" s="6">
        <v>92</v>
      </c>
      <c r="K93" s="9">
        <f>J93/Summary!J$2</f>
        <v>0.736</v>
      </c>
      <c r="L93" s="9">
        <f>(C93*Summary!C$9*Summary!C$10+E93*Summary!E$9*Summary!E$10+G93*Summary!G$9*Summary!G$10+I93*Summary!I$9*Summary!I$10+K93*Summary!K$9*Summary!K$10)/(Summary!C$9*Summary!C$10+Summary!E$9*Summary!E$10+Summary!G$9*Summary!G$10+Summary!I$9*Summary!I$10+Summary!K$9*Summary!K$10)</f>
        <v>0.8633864809414179</v>
      </c>
    </row>
    <row r="94" spans="1:12" ht="12.75" hidden="1">
      <c r="A94" s="13">
        <v>93442030</v>
      </c>
      <c r="B94" s="6">
        <v>96</v>
      </c>
      <c r="C94" s="9">
        <f>B94/Summary!B$2</f>
        <v>0.9142857142857143</v>
      </c>
      <c r="D94" s="6">
        <v>98</v>
      </c>
      <c r="E94" s="9">
        <f>D94/Summary!D$2</f>
        <v>0.8672566371681416</v>
      </c>
      <c r="F94" s="6">
        <v>77</v>
      </c>
      <c r="G94" s="9">
        <f>F94/Summary!F$2</f>
        <v>0.8651685393258427</v>
      </c>
      <c r="H94" s="6">
        <v>59</v>
      </c>
      <c r="I94" s="9">
        <f>H94/Summary!H$2</f>
        <v>0.7564102564102564</v>
      </c>
      <c r="J94" s="6">
        <v>92</v>
      </c>
      <c r="K94" s="9">
        <f>J94/Summary!J$2</f>
        <v>0.736</v>
      </c>
      <c r="L94" s="9">
        <f>(C94*Summary!C$9*Summary!C$10+E94*Summary!E$9*Summary!E$10+G94*Summary!G$9*Summary!G$10+I94*Summary!I$9*Summary!I$10+K94*Summary!K$9*Summary!K$10)/(Summary!C$9*Summary!C$10+Summary!E$9*Summary!E$10+Summary!G$9*Summary!G$10+Summary!I$9*Summary!I$10+Summary!K$9*Summary!K$10)</f>
        <v>0.863936574953777</v>
      </c>
    </row>
    <row r="95" spans="1:12" ht="12.75" hidden="1">
      <c r="A95" s="13">
        <v>93578478</v>
      </c>
      <c r="B95" s="6">
        <v>75</v>
      </c>
      <c r="C95" s="9">
        <f>B95/Summary!B$2</f>
        <v>0.7142857142857143</v>
      </c>
      <c r="D95" s="6">
        <v>90</v>
      </c>
      <c r="E95" s="9">
        <f>D95/Summary!D$2</f>
        <v>0.7964601769911505</v>
      </c>
      <c r="F95" s="6">
        <v>69</v>
      </c>
      <c r="G95" s="9">
        <f>F95/Summary!F$2</f>
        <v>0.7752808988764045</v>
      </c>
      <c r="H95" s="6">
        <v>60</v>
      </c>
      <c r="I95" s="9">
        <f>H95/Summary!H$2</f>
        <v>0.7692307692307693</v>
      </c>
      <c r="J95" s="6">
        <v>92</v>
      </c>
      <c r="K95" s="9">
        <f>J95/Summary!J$2</f>
        <v>0.736</v>
      </c>
      <c r="L95" s="9">
        <f>(C95*Summary!C$9*Summary!C$10+E95*Summary!E$9*Summary!E$10+G95*Summary!G$9*Summary!G$10+I95*Summary!I$9*Summary!I$10+K95*Summary!K$9*Summary!K$10)/(Summary!C$9*Summary!C$10+Summary!E$9*Summary!E$10+Summary!G$9*Summary!G$10+Summary!I$9*Summary!I$10+Summary!K$9*Summary!K$10)</f>
        <v>0.7592356352672551</v>
      </c>
    </row>
    <row r="96" spans="1:12" ht="12.75" hidden="1">
      <c r="A96" s="13">
        <v>93637323</v>
      </c>
      <c r="B96" s="6">
        <v>80</v>
      </c>
      <c r="C96" s="9">
        <f>B96/Summary!B$2</f>
        <v>0.7619047619047619</v>
      </c>
      <c r="E96" s="9"/>
      <c r="F96" s="6">
        <v>79</v>
      </c>
      <c r="G96" s="9">
        <f>F96/Summary!F$2</f>
        <v>0.8876404494382022</v>
      </c>
      <c r="H96" s="6">
        <v>63</v>
      </c>
      <c r="I96" s="9">
        <f>H96/Summary!H$2</f>
        <v>0.8076923076923077</v>
      </c>
      <c r="J96" s="6">
        <v>92</v>
      </c>
      <c r="K96" s="9">
        <f>J96/Summary!J$2</f>
        <v>0.736</v>
      </c>
      <c r="L96" s="9"/>
    </row>
  </sheetData>
  <sheetProtection password="C33A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6" sqref="D16"/>
    </sheetView>
  </sheetViews>
  <sheetFormatPr defaultColWidth="9.140625" defaultRowHeight="12.75"/>
  <cols>
    <col min="1" max="1" width="8.8515625" style="8" hidden="1" customWidth="1"/>
    <col min="2" max="2" width="7.28125" style="0" customWidth="1"/>
    <col min="3" max="3" width="7.28125" style="2" customWidth="1"/>
    <col min="4" max="4" width="7.28125" style="0" customWidth="1"/>
    <col min="5" max="5" width="7.28125" style="2" customWidth="1"/>
    <col min="6" max="6" width="7.28125" style="0" customWidth="1"/>
    <col min="7" max="7" width="7.28125" style="2" customWidth="1"/>
    <col min="8" max="8" width="7.28125" style="0" customWidth="1"/>
    <col min="9" max="9" width="7.28125" style="2" customWidth="1"/>
    <col min="10" max="10" width="7.28125" style="0" customWidth="1"/>
    <col min="11" max="11" width="7.28125" style="2" customWidth="1"/>
    <col min="12" max="12" width="7.7109375" style="2" customWidth="1"/>
    <col min="13" max="13" width="2.7109375" style="0" customWidth="1"/>
    <col min="14" max="14" width="7.28125" style="0" customWidth="1"/>
    <col min="15" max="15" width="6.28125" style="0" customWidth="1"/>
    <col min="16" max="16" width="7.28125" style="0" customWidth="1"/>
    <col min="17" max="17" width="6.28125" style="0" customWidth="1"/>
    <col min="18" max="18" width="7.28125" style="0" customWidth="1"/>
    <col min="19" max="19" width="6.28125" style="0" customWidth="1"/>
    <col min="20" max="20" width="7.28125" style="0" customWidth="1"/>
    <col min="21" max="21" width="6.28125" style="0" customWidth="1"/>
    <col min="22" max="22" width="7.28125" style="0" customWidth="1"/>
    <col min="23" max="23" width="6.28125" style="0" customWidth="1"/>
    <col min="24" max="24" width="8.8515625" style="2" customWidth="1"/>
  </cols>
  <sheetData>
    <row r="1" spans="1:25" s="1" customFormat="1" ht="25.5">
      <c r="A1" s="1" t="str">
        <f>Scores!A1</f>
        <v>SID</v>
      </c>
      <c r="B1" s="1" t="str">
        <f>Scores!B1</f>
        <v>Exam 1 Raw</v>
      </c>
      <c r="C1" s="35" t="str">
        <f>Scores!C1</f>
        <v>Exam 1 %</v>
      </c>
      <c r="D1" s="1" t="str">
        <f>Scores!D1</f>
        <v>Exam 2 Raw</v>
      </c>
      <c r="E1" s="35" t="str">
        <f>Scores!E1</f>
        <v>Exam 2 %</v>
      </c>
      <c r="F1" s="1" t="str">
        <f>Scores!F1</f>
        <v>Exam 3 Raw</v>
      </c>
      <c r="G1" s="35" t="str">
        <f>Scores!G1</f>
        <v>Exam 3 %</v>
      </c>
      <c r="H1" s="1" t="str">
        <f>Scores!H1</f>
        <v>Exam 4 Raw</v>
      </c>
      <c r="I1" s="35" t="str">
        <f>Scores!I1</f>
        <v>Exam 4 %</v>
      </c>
      <c r="J1" s="1" t="str">
        <f>Scores!J1</f>
        <v>Final Raw</v>
      </c>
      <c r="K1" s="35" t="str">
        <f>Scores!K1</f>
        <v>Final %</v>
      </c>
      <c r="L1" s="35" t="str">
        <f>Scores!L1</f>
        <v>Total % So Far</v>
      </c>
      <c r="N1" s="1" t="str">
        <f>B1</f>
        <v>Exam 1 Raw</v>
      </c>
      <c r="O1" s="1" t="s">
        <v>24</v>
      </c>
      <c r="P1" s="1" t="str">
        <f>D1</f>
        <v>Exam 2 Raw</v>
      </c>
      <c r="Q1" s="1" t="s">
        <v>24</v>
      </c>
      <c r="R1" s="1" t="str">
        <f>F1</f>
        <v>Exam 3 Raw</v>
      </c>
      <c r="S1" s="1" t="s">
        <v>24</v>
      </c>
      <c r="T1" s="1" t="str">
        <f>H1</f>
        <v>Exam 4 Raw</v>
      </c>
      <c r="U1" s="1" t="s">
        <v>24</v>
      </c>
      <c r="V1" s="1" t="str">
        <f>J1</f>
        <v>Final Raw</v>
      </c>
      <c r="W1" s="1" t="s">
        <v>24</v>
      </c>
      <c r="X1" s="35" t="str">
        <f>L1</f>
        <v>Total % So Far</v>
      </c>
      <c r="Y1" s="1" t="s">
        <v>24</v>
      </c>
    </row>
    <row r="2" spans="1:25" ht="12.75">
      <c r="A2" s="8">
        <f>Scores!A2</f>
        <v>29198</v>
      </c>
      <c r="B2">
        <f>ROUND(Scores!B2,1)</f>
        <v>63</v>
      </c>
      <c r="C2" s="2">
        <f>ROUND(Scores!C2,2)</f>
        <v>0.6</v>
      </c>
      <c r="F2">
        <f>ROUND(Scores!F2,1)</f>
        <v>45</v>
      </c>
      <c r="G2" s="2">
        <f>ROUND(Scores!G2,2)</f>
        <v>0.51</v>
      </c>
      <c r="J2">
        <f>ROUND(Scores!J2,1)</f>
        <v>0</v>
      </c>
      <c r="K2" s="2">
        <f>ROUND(Scores!K2,2)</f>
        <v>0</v>
      </c>
      <c r="N2">
        <f>MIN(B:B)</f>
        <v>63</v>
      </c>
      <c r="O2">
        <f aca="true" t="shared" si="0" ref="O2:O44">COUNTIF(B$1:B$65536,N2)</f>
        <v>1</v>
      </c>
      <c r="P2">
        <f>MIN(D:D)</f>
        <v>64</v>
      </c>
      <c r="Q2">
        <f aca="true" t="shared" si="1" ref="Q2:Q38">COUNTIF(D$1:D$65536,P2)</f>
        <v>1</v>
      </c>
      <c r="R2">
        <f>MIN(F:F)</f>
        <v>45</v>
      </c>
      <c r="S2">
        <f aca="true" t="shared" si="2" ref="S2:S38">COUNTIF(F$1:F$65536,R2)</f>
        <v>1</v>
      </c>
      <c r="T2">
        <f>MIN(H:H)</f>
        <v>44</v>
      </c>
      <c r="U2">
        <f aca="true" t="shared" si="3" ref="U2:U36">COUNTIF(H$1:H$65536,T2)</f>
        <v>1</v>
      </c>
      <c r="V2">
        <f>MIN(J:J)</f>
        <v>0</v>
      </c>
      <c r="W2">
        <f aca="true" t="shared" si="4" ref="W2:W38">COUNTIF(J$1:J$65536,V2)</f>
        <v>4</v>
      </c>
      <c r="X2" s="2">
        <f>MIN(L:L)</f>
        <v>0.64</v>
      </c>
      <c r="Y2">
        <f aca="true" t="shared" si="5" ref="Y2:Y38">COUNTIF(L$1:L$65536,X2)</f>
        <v>1</v>
      </c>
    </row>
    <row r="3" spans="1:25" ht="12.75">
      <c r="A3" s="8">
        <f>Scores!A3</f>
        <v>74892</v>
      </c>
      <c r="D3">
        <f>ROUND(Scores!D3,1)</f>
        <v>66</v>
      </c>
      <c r="E3" s="2">
        <f>ROUND(Scores!E3,2)</f>
        <v>0.58</v>
      </c>
      <c r="F3">
        <f>ROUND(Scores!F3,1)</f>
        <v>56</v>
      </c>
      <c r="G3" s="2">
        <f>ROUND(Scores!G3,2)</f>
        <v>0.63</v>
      </c>
      <c r="H3">
        <f>ROUND(Scores!H3,1)</f>
        <v>57</v>
      </c>
      <c r="I3" s="2">
        <f>ROUND(Scores!I3,2)</f>
        <v>0.73</v>
      </c>
      <c r="J3">
        <f>ROUND(Scores!J3,1)</f>
        <v>0</v>
      </c>
      <c r="K3" s="2">
        <f>ROUND(Scores!K3,2)</f>
        <v>0</v>
      </c>
      <c r="N3">
        <f>+N2+1</f>
        <v>64</v>
      </c>
      <c r="O3">
        <f t="shared" si="0"/>
        <v>0</v>
      </c>
      <c r="P3">
        <f aca="true" t="shared" si="6" ref="P3:P18">+P2+1</f>
        <v>65</v>
      </c>
      <c r="Q3">
        <f t="shared" si="1"/>
        <v>0</v>
      </c>
      <c r="R3">
        <f aca="true" t="shared" si="7" ref="R3:R18">+R2+1</f>
        <v>46</v>
      </c>
      <c r="S3">
        <f t="shared" si="2"/>
        <v>0</v>
      </c>
      <c r="T3">
        <f aca="true" t="shared" si="8" ref="T3:T18">+T2+1</f>
        <v>45</v>
      </c>
      <c r="U3">
        <f t="shared" si="3"/>
        <v>0</v>
      </c>
      <c r="V3">
        <f aca="true" t="shared" si="9" ref="V3:V18">+V2+1</f>
        <v>1</v>
      </c>
      <c r="W3">
        <f t="shared" si="4"/>
        <v>0</v>
      </c>
      <c r="X3" s="2">
        <f>+X2+0.01</f>
        <v>0.65</v>
      </c>
      <c r="Y3">
        <f t="shared" si="5"/>
        <v>0</v>
      </c>
    </row>
    <row r="4" spans="1:25" ht="12.75">
      <c r="A4" s="8">
        <f>Scores!A4</f>
        <v>76383</v>
      </c>
      <c r="B4">
        <f>ROUND(Scores!B4,1)</f>
        <v>78</v>
      </c>
      <c r="C4" s="2">
        <f>ROUND(Scores!C4,2)</f>
        <v>0.74</v>
      </c>
      <c r="F4">
        <f>ROUND(Scores!F4,1)</f>
        <v>62</v>
      </c>
      <c r="G4" s="2">
        <f>ROUND(Scores!G4,2)</f>
        <v>0.7</v>
      </c>
      <c r="H4">
        <f>ROUND(Scores!H4,1)</f>
        <v>54</v>
      </c>
      <c r="I4" s="2">
        <f>ROUND(Scores!I4,2)</f>
        <v>0.69</v>
      </c>
      <c r="J4">
        <f>ROUND(Scores!J4,1)</f>
        <v>0</v>
      </c>
      <c r="K4" s="2">
        <f>ROUND(Scores!K4,2)</f>
        <v>0</v>
      </c>
      <c r="N4">
        <f aca="true" t="shared" si="10" ref="N4:N38">+N3+1</f>
        <v>65</v>
      </c>
      <c r="O4">
        <f t="shared" si="0"/>
        <v>1</v>
      </c>
      <c r="P4">
        <f t="shared" si="6"/>
        <v>66</v>
      </c>
      <c r="Q4">
        <f t="shared" si="1"/>
        <v>2</v>
      </c>
      <c r="R4">
        <f t="shared" si="7"/>
        <v>47</v>
      </c>
      <c r="S4">
        <f t="shared" si="2"/>
        <v>0</v>
      </c>
      <c r="T4">
        <f t="shared" si="8"/>
        <v>46</v>
      </c>
      <c r="U4">
        <f t="shared" si="3"/>
        <v>0</v>
      </c>
      <c r="V4">
        <f t="shared" si="9"/>
        <v>2</v>
      </c>
      <c r="W4">
        <f t="shared" si="4"/>
        <v>0</v>
      </c>
      <c r="X4" s="2">
        <f aca="true" t="shared" si="11" ref="X4:X38">+X3+0.01</f>
        <v>0.66</v>
      </c>
      <c r="Y4">
        <f t="shared" si="5"/>
        <v>0</v>
      </c>
    </row>
    <row r="5" spans="1:25" ht="12.75">
      <c r="A5" s="8">
        <f>Scores!A5</f>
        <v>88725</v>
      </c>
      <c r="D5">
        <f>ROUND(Scores!D5,1)</f>
        <v>102</v>
      </c>
      <c r="E5" s="2">
        <f>ROUND(Scores!E5,2)</f>
        <v>0.9</v>
      </c>
      <c r="F5">
        <f>ROUND(Scores!F5,1)</f>
        <v>86</v>
      </c>
      <c r="G5" s="2">
        <f>ROUND(Scores!G5,2)</f>
        <v>0.97</v>
      </c>
      <c r="H5">
        <f>ROUND(Scores!H5,1)</f>
        <v>76</v>
      </c>
      <c r="I5" s="2">
        <f>ROUND(Scores!I5,2)</f>
        <v>0.97</v>
      </c>
      <c r="J5">
        <f>ROUND(Scores!J5,1)</f>
        <v>0</v>
      </c>
      <c r="K5" s="2">
        <f>ROUND(Scores!K5,2)</f>
        <v>0</v>
      </c>
      <c r="N5">
        <f t="shared" si="10"/>
        <v>66</v>
      </c>
      <c r="O5">
        <f t="shared" si="0"/>
        <v>0</v>
      </c>
      <c r="P5">
        <f t="shared" si="6"/>
        <v>67</v>
      </c>
      <c r="Q5">
        <f t="shared" si="1"/>
        <v>0</v>
      </c>
      <c r="R5">
        <f t="shared" si="7"/>
        <v>48</v>
      </c>
      <c r="S5">
        <f t="shared" si="2"/>
        <v>0</v>
      </c>
      <c r="T5">
        <f t="shared" si="8"/>
        <v>47</v>
      </c>
      <c r="U5">
        <f t="shared" si="3"/>
        <v>0</v>
      </c>
      <c r="V5">
        <f t="shared" si="9"/>
        <v>3</v>
      </c>
      <c r="W5">
        <f t="shared" si="4"/>
        <v>0</v>
      </c>
      <c r="X5" s="2">
        <f t="shared" si="11"/>
        <v>0.67</v>
      </c>
      <c r="Y5">
        <f t="shared" si="5"/>
        <v>0</v>
      </c>
    </row>
    <row r="6" spans="1:25" ht="12.75">
      <c r="A6" s="8">
        <f>Scores!A6</f>
        <v>10002233</v>
      </c>
      <c r="B6">
        <f>ROUND(Scores!B6,1)</f>
        <v>99</v>
      </c>
      <c r="C6" s="2">
        <f>ROUND(Scores!C6,2)</f>
        <v>0.94</v>
      </c>
      <c r="D6">
        <f>ROUND(Scores!D6,1)</f>
        <v>108</v>
      </c>
      <c r="E6" s="2">
        <f>ROUND(Scores!E6,2)</f>
        <v>0.96</v>
      </c>
      <c r="F6">
        <f>ROUND(Scores!F6,1)</f>
        <v>84</v>
      </c>
      <c r="G6" s="2">
        <f>ROUND(Scores!G6,2)</f>
        <v>0.94</v>
      </c>
      <c r="H6">
        <f>ROUND(Scores!H6,1)</f>
        <v>78</v>
      </c>
      <c r="I6" s="2">
        <f>ROUND(Scores!I6,2)</f>
        <v>1</v>
      </c>
      <c r="J6">
        <f>ROUND(Scores!J6,1)</f>
        <v>92</v>
      </c>
      <c r="K6" s="2">
        <f>ROUND(Scores!K6,2)</f>
        <v>0.74</v>
      </c>
      <c r="L6" s="2">
        <f>ROUND(Scores!L6,2)</f>
        <v>0.96</v>
      </c>
      <c r="N6">
        <f t="shared" si="10"/>
        <v>67</v>
      </c>
      <c r="O6">
        <f t="shared" si="0"/>
        <v>0</v>
      </c>
      <c r="P6">
        <f t="shared" si="6"/>
        <v>68</v>
      </c>
      <c r="Q6">
        <f t="shared" si="1"/>
        <v>0</v>
      </c>
      <c r="R6">
        <f t="shared" si="7"/>
        <v>49</v>
      </c>
      <c r="S6">
        <f t="shared" si="2"/>
        <v>0</v>
      </c>
      <c r="T6">
        <f t="shared" si="8"/>
        <v>48</v>
      </c>
      <c r="U6">
        <f t="shared" si="3"/>
        <v>0</v>
      </c>
      <c r="V6">
        <f t="shared" si="9"/>
        <v>4</v>
      </c>
      <c r="W6">
        <f t="shared" si="4"/>
        <v>0</v>
      </c>
      <c r="X6" s="2">
        <f t="shared" si="11"/>
        <v>0.68</v>
      </c>
      <c r="Y6">
        <f t="shared" si="5"/>
        <v>1</v>
      </c>
    </row>
    <row r="7" spans="1:25" ht="12.75">
      <c r="A7" s="8">
        <f>Scores!A7</f>
        <v>10929824</v>
      </c>
      <c r="B7">
        <f>ROUND(Scores!B7,1)</f>
        <v>105</v>
      </c>
      <c r="C7" s="2">
        <f>ROUND(Scores!C7,2)</f>
        <v>1</v>
      </c>
      <c r="D7">
        <f>ROUND(Scores!D7,1)</f>
        <v>113</v>
      </c>
      <c r="E7" s="2">
        <f>ROUND(Scores!E7,2)</f>
        <v>1</v>
      </c>
      <c r="F7">
        <f>ROUND(Scores!F7,1)</f>
        <v>80</v>
      </c>
      <c r="G7" s="2">
        <f>ROUND(Scores!G7,2)</f>
        <v>0.9</v>
      </c>
      <c r="H7">
        <f>ROUND(Scores!H7,1)</f>
        <v>75</v>
      </c>
      <c r="I7" s="2">
        <f>ROUND(Scores!I7,2)</f>
        <v>0.96</v>
      </c>
      <c r="J7">
        <f>ROUND(Scores!J7,1)</f>
        <v>92</v>
      </c>
      <c r="K7" s="2">
        <f>ROUND(Scores!K7,2)</f>
        <v>0.74</v>
      </c>
      <c r="L7" s="2">
        <f>ROUND(Scores!L7,2)</f>
        <v>0.97</v>
      </c>
      <c r="N7">
        <f t="shared" si="10"/>
        <v>68</v>
      </c>
      <c r="O7">
        <f t="shared" si="0"/>
        <v>0</v>
      </c>
      <c r="P7">
        <f t="shared" si="6"/>
        <v>69</v>
      </c>
      <c r="Q7">
        <f t="shared" si="1"/>
        <v>0</v>
      </c>
      <c r="R7">
        <f t="shared" si="7"/>
        <v>50</v>
      </c>
      <c r="S7">
        <f t="shared" si="2"/>
        <v>0</v>
      </c>
      <c r="T7">
        <f t="shared" si="8"/>
        <v>49</v>
      </c>
      <c r="U7">
        <f t="shared" si="3"/>
        <v>1</v>
      </c>
      <c r="V7">
        <f t="shared" si="9"/>
        <v>5</v>
      </c>
      <c r="W7">
        <f t="shared" si="4"/>
        <v>0</v>
      </c>
      <c r="X7" s="2">
        <f t="shared" si="11"/>
        <v>0.6900000000000001</v>
      </c>
      <c r="Y7">
        <f t="shared" si="5"/>
        <v>2</v>
      </c>
    </row>
    <row r="8" spans="1:25" ht="12.75">
      <c r="A8" s="8">
        <f>Scores!A8</f>
        <v>11187902</v>
      </c>
      <c r="B8">
        <f>ROUND(Scores!B8,1)</f>
        <v>102</v>
      </c>
      <c r="C8" s="2">
        <f>ROUND(Scores!C8,2)</f>
        <v>0.97</v>
      </c>
      <c r="D8">
        <f>ROUND(Scores!D8,1)</f>
        <v>106</v>
      </c>
      <c r="E8" s="2">
        <f>ROUND(Scores!E8,2)</f>
        <v>0.94</v>
      </c>
      <c r="F8">
        <f>ROUND(Scores!F8,1)</f>
        <v>87</v>
      </c>
      <c r="G8" s="2">
        <f>ROUND(Scores!G8,2)</f>
        <v>0.98</v>
      </c>
      <c r="H8">
        <f>ROUND(Scores!H8,1)</f>
        <v>70</v>
      </c>
      <c r="I8" s="2">
        <f>ROUND(Scores!I8,2)</f>
        <v>0.9</v>
      </c>
      <c r="J8">
        <f>ROUND(Scores!J8,1)</f>
        <v>92</v>
      </c>
      <c r="K8" s="2">
        <f>ROUND(Scores!K8,2)</f>
        <v>0.74</v>
      </c>
      <c r="L8" s="2">
        <f>ROUND(Scores!L8,2)</f>
        <v>0.95</v>
      </c>
      <c r="N8">
        <f t="shared" si="10"/>
        <v>69</v>
      </c>
      <c r="O8">
        <f t="shared" si="0"/>
        <v>1</v>
      </c>
      <c r="P8">
        <f t="shared" si="6"/>
        <v>70</v>
      </c>
      <c r="Q8">
        <f t="shared" si="1"/>
        <v>0</v>
      </c>
      <c r="R8">
        <f t="shared" si="7"/>
        <v>51</v>
      </c>
      <c r="S8">
        <f t="shared" si="2"/>
        <v>0</v>
      </c>
      <c r="T8">
        <f t="shared" si="8"/>
        <v>50</v>
      </c>
      <c r="U8">
        <f t="shared" si="3"/>
        <v>1</v>
      </c>
      <c r="V8">
        <f t="shared" si="9"/>
        <v>6</v>
      </c>
      <c r="W8">
        <f t="shared" si="4"/>
        <v>0</v>
      </c>
      <c r="X8" s="2">
        <f t="shared" si="11"/>
        <v>0.7000000000000001</v>
      </c>
      <c r="Y8">
        <f t="shared" si="5"/>
        <v>1</v>
      </c>
    </row>
    <row r="9" spans="1:25" ht="12.75">
      <c r="A9" s="8">
        <f>Scores!A9</f>
        <v>12845214</v>
      </c>
      <c r="B9">
        <f>ROUND(Scores!B9,1)</f>
        <v>99</v>
      </c>
      <c r="C9" s="2">
        <f>ROUND(Scores!C9,2)</f>
        <v>0.94</v>
      </c>
      <c r="D9">
        <f>ROUND(Scores!D9,1)</f>
        <v>111</v>
      </c>
      <c r="E9" s="2">
        <f>ROUND(Scores!E9,2)</f>
        <v>0.98</v>
      </c>
      <c r="F9">
        <f>ROUND(Scores!F9,1)</f>
        <v>83</v>
      </c>
      <c r="G9" s="2">
        <f>ROUND(Scores!G9,2)</f>
        <v>0.93</v>
      </c>
      <c r="H9">
        <f>ROUND(Scores!H9,1)</f>
        <v>73</v>
      </c>
      <c r="I9" s="2">
        <f>ROUND(Scores!I9,2)</f>
        <v>0.94</v>
      </c>
      <c r="J9">
        <f>ROUND(Scores!J9,1)</f>
        <v>92</v>
      </c>
      <c r="K9" s="2">
        <f>ROUND(Scores!K9,2)</f>
        <v>0.74</v>
      </c>
      <c r="L9" s="2">
        <f>ROUND(Scores!L9,2)</f>
        <v>0.95</v>
      </c>
      <c r="N9">
        <f t="shared" si="10"/>
        <v>70</v>
      </c>
      <c r="O9">
        <f t="shared" si="0"/>
        <v>1</v>
      </c>
      <c r="P9">
        <f t="shared" si="6"/>
        <v>71</v>
      </c>
      <c r="Q9">
        <f t="shared" si="1"/>
        <v>1</v>
      </c>
      <c r="R9">
        <f t="shared" si="7"/>
        <v>52</v>
      </c>
      <c r="S9">
        <f t="shared" si="2"/>
        <v>0</v>
      </c>
      <c r="T9">
        <f t="shared" si="8"/>
        <v>51</v>
      </c>
      <c r="U9">
        <f t="shared" si="3"/>
        <v>2</v>
      </c>
      <c r="V9">
        <f t="shared" si="9"/>
        <v>7</v>
      </c>
      <c r="W9">
        <f t="shared" si="4"/>
        <v>0</v>
      </c>
      <c r="X9" s="2">
        <f t="shared" si="11"/>
        <v>0.7100000000000001</v>
      </c>
      <c r="Y9">
        <f t="shared" si="5"/>
        <v>2</v>
      </c>
    </row>
    <row r="10" spans="1:25" ht="12.75">
      <c r="A10" s="8">
        <f>Scores!A10</f>
        <v>12887564</v>
      </c>
      <c r="B10">
        <f>ROUND(Scores!B10,1)</f>
        <v>94</v>
      </c>
      <c r="C10" s="2">
        <f>ROUND(Scores!C10,2)</f>
        <v>0.9</v>
      </c>
      <c r="D10">
        <f>ROUND(Scores!D10,1)</f>
        <v>101</v>
      </c>
      <c r="E10" s="2">
        <f>ROUND(Scores!E10,2)</f>
        <v>0.89</v>
      </c>
      <c r="F10">
        <f>ROUND(Scores!F10,1)</f>
        <v>85</v>
      </c>
      <c r="G10" s="2">
        <f>ROUND(Scores!G10,2)</f>
        <v>0.96</v>
      </c>
      <c r="H10">
        <f>ROUND(Scores!H10,1)</f>
        <v>65</v>
      </c>
      <c r="I10" s="2">
        <f>ROUND(Scores!I10,2)</f>
        <v>0.83</v>
      </c>
      <c r="J10">
        <f>ROUND(Scores!J10,1)</f>
        <v>92</v>
      </c>
      <c r="K10" s="2">
        <f>ROUND(Scores!K10,2)</f>
        <v>0.74</v>
      </c>
      <c r="L10" s="2">
        <f>ROUND(Scores!L10,2)</f>
        <v>0.9</v>
      </c>
      <c r="N10">
        <f t="shared" si="10"/>
        <v>71</v>
      </c>
      <c r="O10">
        <f t="shared" si="0"/>
        <v>0</v>
      </c>
      <c r="P10">
        <f t="shared" si="6"/>
        <v>72</v>
      </c>
      <c r="Q10">
        <f t="shared" si="1"/>
        <v>0</v>
      </c>
      <c r="R10">
        <f t="shared" si="7"/>
        <v>53</v>
      </c>
      <c r="S10">
        <f t="shared" si="2"/>
        <v>0</v>
      </c>
      <c r="T10">
        <f t="shared" si="8"/>
        <v>52</v>
      </c>
      <c r="U10">
        <f t="shared" si="3"/>
        <v>1</v>
      </c>
      <c r="V10">
        <f t="shared" si="9"/>
        <v>8</v>
      </c>
      <c r="W10">
        <f t="shared" si="4"/>
        <v>0</v>
      </c>
      <c r="X10" s="2">
        <f t="shared" si="11"/>
        <v>0.7200000000000001</v>
      </c>
      <c r="Y10">
        <f t="shared" si="5"/>
        <v>3</v>
      </c>
    </row>
    <row r="11" spans="1:25" ht="12.75">
      <c r="A11" s="8">
        <f>Scores!A11</f>
        <v>13088305</v>
      </c>
      <c r="B11">
        <f>ROUND(Scores!B11,1)</f>
        <v>98</v>
      </c>
      <c r="C11" s="2">
        <f>ROUND(Scores!C11,2)</f>
        <v>0.93</v>
      </c>
      <c r="D11">
        <f>ROUND(Scores!D11,1)</f>
        <v>93</v>
      </c>
      <c r="E11" s="2">
        <f>ROUND(Scores!E11,2)</f>
        <v>0.82</v>
      </c>
      <c r="F11">
        <f>ROUND(Scores!F11,1)</f>
        <v>80</v>
      </c>
      <c r="G11" s="2">
        <f>ROUND(Scores!G11,2)</f>
        <v>0.9</v>
      </c>
      <c r="H11">
        <f>ROUND(Scores!H11,1)</f>
        <v>73</v>
      </c>
      <c r="I11" s="2">
        <f>ROUND(Scores!I11,2)</f>
        <v>0.94</v>
      </c>
      <c r="J11">
        <f>ROUND(Scores!J11,1)</f>
        <v>92</v>
      </c>
      <c r="K11" s="2">
        <f>ROUND(Scores!K11,2)</f>
        <v>0.74</v>
      </c>
      <c r="L11" s="2">
        <f>ROUND(Scores!L11,2)</f>
        <v>0.9</v>
      </c>
      <c r="N11">
        <f t="shared" si="10"/>
        <v>72</v>
      </c>
      <c r="O11">
        <f t="shared" si="0"/>
        <v>2</v>
      </c>
      <c r="P11">
        <f t="shared" si="6"/>
        <v>73</v>
      </c>
      <c r="Q11">
        <f t="shared" si="1"/>
        <v>0</v>
      </c>
      <c r="R11">
        <f t="shared" si="7"/>
        <v>54</v>
      </c>
      <c r="S11">
        <f t="shared" si="2"/>
        <v>0</v>
      </c>
      <c r="T11">
        <f t="shared" si="8"/>
        <v>53</v>
      </c>
      <c r="U11">
        <f t="shared" si="3"/>
        <v>3</v>
      </c>
      <c r="V11">
        <f t="shared" si="9"/>
        <v>9</v>
      </c>
      <c r="W11">
        <f t="shared" si="4"/>
        <v>0</v>
      </c>
      <c r="X11" s="2">
        <f t="shared" si="11"/>
        <v>0.7300000000000001</v>
      </c>
      <c r="Y11">
        <f t="shared" si="5"/>
        <v>3</v>
      </c>
    </row>
    <row r="12" spans="1:25" ht="12.75">
      <c r="A12" s="8">
        <f>Scores!A12</f>
        <v>14148145</v>
      </c>
      <c r="B12">
        <f>ROUND(Scores!B12,1)</f>
        <v>93</v>
      </c>
      <c r="C12" s="2">
        <f>ROUND(Scores!C12,2)</f>
        <v>0.89</v>
      </c>
      <c r="D12">
        <f>ROUND(Scores!D12,1)</f>
        <v>92</v>
      </c>
      <c r="E12" s="2">
        <f>ROUND(Scores!E12,2)</f>
        <v>0.81</v>
      </c>
      <c r="F12">
        <f>ROUND(Scores!F12,1)</f>
        <v>73</v>
      </c>
      <c r="G12" s="2">
        <f>ROUND(Scores!G12,2)</f>
        <v>0.82</v>
      </c>
      <c r="H12">
        <f>ROUND(Scores!H12,1)</f>
        <v>71</v>
      </c>
      <c r="I12" s="2">
        <f>ROUND(Scores!I12,2)</f>
        <v>0.91</v>
      </c>
      <c r="J12">
        <f>ROUND(Scores!J12,1)</f>
        <v>92</v>
      </c>
      <c r="K12" s="2">
        <f>ROUND(Scores!K12,2)</f>
        <v>0.74</v>
      </c>
      <c r="L12" s="2">
        <f>ROUND(Scores!L12,2)</f>
        <v>0.86</v>
      </c>
      <c r="N12">
        <f t="shared" si="10"/>
        <v>73</v>
      </c>
      <c r="O12">
        <f t="shared" si="0"/>
        <v>0</v>
      </c>
      <c r="P12">
        <f t="shared" si="6"/>
        <v>74</v>
      </c>
      <c r="Q12">
        <f t="shared" si="1"/>
        <v>0</v>
      </c>
      <c r="R12">
        <f t="shared" si="7"/>
        <v>55</v>
      </c>
      <c r="S12">
        <f t="shared" si="2"/>
        <v>0</v>
      </c>
      <c r="T12">
        <f t="shared" si="8"/>
        <v>54</v>
      </c>
      <c r="U12">
        <f t="shared" si="3"/>
        <v>5</v>
      </c>
      <c r="V12">
        <f t="shared" si="9"/>
        <v>10</v>
      </c>
      <c r="W12">
        <f t="shared" si="4"/>
        <v>0</v>
      </c>
      <c r="X12" s="2">
        <f t="shared" si="11"/>
        <v>0.7400000000000001</v>
      </c>
      <c r="Y12">
        <f t="shared" si="5"/>
        <v>1</v>
      </c>
    </row>
    <row r="13" spans="1:25" ht="12.75">
      <c r="A13" s="8">
        <f>Scores!A13</f>
        <v>14176786</v>
      </c>
      <c r="B13">
        <f>ROUND(Scores!B13,1)</f>
        <v>85</v>
      </c>
      <c r="C13" s="2">
        <f>ROUND(Scores!C13,2)</f>
        <v>0.81</v>
      </c>
      <c r="D13">
        <f>ROUND(Scores!D13,1)</f>
        <v>86</v>
      </c>
      <c r="E13" s="2">
        <f>ROUND(Scores!E13,2)</f>
        <v>0.76</v>
      </c>
      <c r="F13">
        <f>ROUND(Scores!F13,1)</f>
        <v>66</v>
      </c>
      <c r="G13" s="2">
        <f>ROUND(Scores!G13,2)</f>
        <v>0.74</v>
      </c>
      <c r="H13">
        <f>ROUND(Scores!H13,1)</f>
        <v>58</v>
      </c>
      <c r="I13" s="2">
        <f>ROUND(Scores!I13,2)</f>
        <v>0.74</v>
      </c>
      <c r="J13">
        <f>ROUND(Scores!J13,1)</f>
        <v>92</v>
      </c>
      <c r="K13" s="2">
        <f>ROUND(Scores!K13,2)</f>
        <v>0.74</v>
      </c>
      <c r="L13" s="2">
        <f>ROUND(Scores!L13,2)</f>
        <v>0.77</v>
      </c>
      <c r="N13">
        <f t="shared" si="10"/>
        <v>74</v>
      </c>
      <c r="O13">
        <f t="shared" si="0"/>
        <v>1</v>
      </c>
      <c r="P13">
        <f t="shared" si="6"/>
        <v>75</v>
      </c>
      <c r="Q13">
        <f t="shared" si="1"/>
        <v>1</v>
      </c>
      <c r="R13">
        <f t="shared" si="7"/>
        <v>56</v>
      </c>
      <c r="S13">
        <f t="shared" si="2"/>
        <v>1</v>
      </c>
      <c r="T13">
        <f t="shared" si="8"/>
        <v>55</v>
      </c>
      <c r="U13">
        <f t="shared" si="3"/>
        <v>2</v>
      </c>
      <c r="V13">
        <f t="shared" si="9"/>
        <v>11</v>
      </c>
      <c r="W13">
        <f t="shared" si="4"/>
        <v>0</v>
      </c>
      <c r="X13" s="2">
        <f t="shared" si="11"/>
        <v>0.7500000000000001</v>
      </c>
      <c r="Y13">
        <f t="shared" si="5"/>
        <v>1</v>
      </c>
    </row>
    <row r="14" spans="1:25" ht="12.75">
      <c r="A14" s="8">
        <f>Scores!A14</f>
        <v>14348503</v>
      </c>
      <c r="B14">
        <f>ROUND(Scores!B14,1)</f>
        <v>91</v>
      </c>
      <c r="C14" s="2">
        <f>ROUND(Scores!C14,2)</f>
        <v>0.87</v>
      </c>
      <c r="D14">
        <f>ROUND(Scores!D14,1)</f>
        <v>98</v>
      </c>
      <c r="E14" s="2">
        <f>ROUND(Scores!E14,2)</f>
        <v>0.87</v>
      </c>
      <c r="F14">
        <f>ROUND(Scores!F14,1)</f>
        <v>76</v>
      </c>
      <c r="G14" s="2">
        <f>ROUND(Scores!G14,2)</f>
        <v>0.85</v>
      </c>
      <c r="H14">
        <f>ROUND(Scores!H14,1)</f>
        <v>70</v>
      </c>
      <c r="I14" s="2">
        <f>ROUND(Scores!I14,2)</f>
        <v>0.9</v>
      </c>
      <c r="J14">
        <f>ROUND(Scores!J14,1)</f>
        <v>92</v>
      </c>
      <c r="K14" s="2">
        <f>ROUND(Scores!K14,2)</f>
        <v>0.74</v>
      </c>
      <c r="L14" s="2">
        <f>ROUND(Scores!L14,2)</f>
        <v>0.87</v>
      </c>
      <c r="N14">
        <f t="shared" si="10"/>
        <v>75</v>
      </c>
      <c r="O14">
        <f t="shared" si="0"/>
        <v>4</v>
      </c>
      <c r="P14">
        <f t="shared" si="6"/>
        <v>76</v>
      </c>
      <c r="Q14">
        <f t="shared" si="1"/>
        <v>0</v>
      </c>
      <c r="R14">
        <f t="shared" si="7"/>
        <v>57</v>
      </c>
      <c r="S14">
        <f t="shared" si="2"/>
        <v>0</v>
      </c>
      <c r="T14">
        <f t="shared" si="8"/>
        <v>56</v>
      </c>
      <c r="U14">
        <f t="shared" si="3"/>
        <v>3</v>
      </c>
      <c r="V14">
        <f t="shared" si="9"/>
        <v>12</v>
      </c>
      <c r="W14">
        <f t="shared" si="4"/>
        <v>0</v>
      </c>
      <c r="X14" s="2">
        <f t="shared" si="11"/>
        <v>0.7600000000000001</v>
      </c>
      <c r="Y14">
        <f t="shared" si="5"/>
        <v>4</v>
      </c>
    </row>
    <row r="15" spans="1:25" ht="12.75">
      <c r="A15" s="8">
        <f>Scores!A15</f>
        <v>15638473</v>
      </c>
      <c r="B15">
        <f>ROUND(Scores!B15,1)</f>
        <v>83</v>
      </c>
      <c r="C15" s="2">
        <f>ROUND(Scores!C15,2)</f>
        <v>0.79</v>
      </c>
      <c r="D15">
        <f>ROUND(Scores!D15,1)</f>
        <v>87</v>
      </c>
      <c r="E15" s="2">
        <f>ROUND(Scores!E15,2)</f>
        <v>0.77</v>
      </c>
      <c r="F15">
        <f>ROUND(Scores!F15,1)</f>
        <v>83</v>
      </c>
      <c r="G15" s="2">
        <f>ROUND(Scores!G15,2)</f>
        <v>0.93</v>
      </c>
      <c r="H15">
        <f>ROUND(Scores!H15,1)</f>
        <v>66</v>
      </c>
      <c r="I15" s="2">
        <f>ROUND(Scores!I15,2)</f>
        <v>0.85</v>
      </c>
      <c r="J15">
        <f>ROUND(Scores!J15,1)</f>
        <v>92</v>
      </c>
      <c r="K15" s="2">
        <f>ROUND(Scores!K15,2)</f>
        <v>0.74</v>
      </c>
      <c r="L15" s="2">
        <f>ROUND(Scores!L15,2)</f>
        <v>0.83</v>
      </c>
      <c r="N15">
        <f t="shared" si="10"/>
        <v>76</v>
      </c>
      <c r="O15">
        <f t="shared" si="0"/>
        <v>1</v>
      </c>
      <c r="P15">
        <f t="shared" si="6"/>
        <v>77</v>
      </c>
      <c r="Q15">
        <f t="shared" si="1"/>
        <v>3</v>
      </c>
      <c r="R15">
        <f t="shared" si="7"/>
        <v>58</v>
      </c>
      <c r="S15">
        <f t="shared" si="2"/>
        <v>0</v>
      </c>
      <c r="T15">
        <f t="shared" si="8"/>
        <v>57</v>
      </c>
      <c r="U15">
        <f t="shared" si="3"/>
        <v>3</v>
      </c>
      <c r="V15">
        <f t="shared" si="9"/>
        <v>13</v>
      </c>
      <c r="W15">
        <f t="shared" si="4"/>
        <v>0</v>
      </c>
      <c r="X15" s="2">
        <f t="shared" si="11"/>
        <v>0.7700000000000001</v>
      </c>
      <c r="Y15">
        <f t="shared" si="5"/>
        <v>6</v>
      </c>
    </row>
    <row r="16" spans="1:25" ht="12.75">
      <c r="A16" s="8">
        <f>Scores!A16</f>
        <v>15938049</v>
      </c>
      <c r="B16">
        <f>ROUND(Scores!B16,1)</f>
        <v>97</v>
      </c>
      <c r="C16" s="2">
        <f>ROUND(Scores!C16,2)</f>
        <v>0.92</v>
      </c>
      <c r="D16">
        <f>ROUND(Scores!D16,1)</f>
        <v>102</v>
      </c>
      <c r="E16" s="2">
        <f>ROUND(Scores!E16,2)</f>
        <v>0.9</v>
      </c>
      <c r="F16">
        <f>ROUND(Scores!F16,1)</f>
        <v>83</v>
      </c>
      <c r="G16" s="2">
        <f>ROUND(Scores!G16,2)</f>
        <v>0.93</v>
      </c>
      <c r="H16">
        <f>ROUND(Scores!H16,1)</f>
        <v>72</v>
      </c>
      <c r="I16" s="2">
        <f>ROUND(Scores!I16,2)</f>
        <v>0.92</v>
      </c>
      <c r="J16">
        <f>ROUND(Scores!J16,1)</f>
        <v>92</v>
      </c>
      <c r="K16" s="2">
        <f>ROUND(Scores!K16,2)</f>
        <v>0.74</v>
      </c>
      <c r="L16" s="2">
        <f>ROUND(Scores!L16,2)</f>
        <v>0.92</v>
      </c>
      <c r="N16">
        <f t="shared" si="10"/>
        <v>77</v>
      </c>
      <c r="O16">
        <f t="shared" si="0"/>
        <v>2</v>
      </c>
      <c r="P16">
        <f t="shared" si="6"/>
        <v>78</v>
      </c>
      <c r="Q16">
        <f t="shared" si="1"/>
        <v>3</v>
      </c>
      <c r="R16">
        <f t="shared" si="7"/>
        <v>59</v>
      </c>
      <c r="S16">
        <f t="shared" si="2"/>
        <v>1</v>
      </c>
      <c r="T16">
        <f t="shared" si="8"/>
        <v>58</v>
      </c>
      <c r="U16">
        <f t="shared" si="3"/>
        <v>5</v>
      </c>
      <c r="V16">
        <f t="shared" si="9"/>
        <v>14</v>
      </c>
      <c r="W16">
        <f t="shared" si="4"/>
        <v>0</v>
      </c>
      <c r="X16" s="2">
        <f t="shared" si="11"/>
        <v>0.7800000000000001</v>
      </c>
      <c r="Y16">
        <f t="shared" si="5"/>
        <v>4</v>
      </c>
    </row>
    <row r="17" spans="1:25" ht="12.75">
      <c r="A17" s="8">
        <f>Scores!A17</f>
        <v>16018758</v>
      </c>
      <c r="B17">
        <f>ROUND(Scores!B17,1)</f>
        <v>87</v>
      </c>
      <c r="C17" s="2">
        <f>ROUND(Scores!C17,2)</f>
        <v>0.83</v>
      </c>
      <c r="D17">
        <f>ROUND(Scores!D17,1)</f>
        <v>91</v>
      </c>
      <c r="E17" s="2">
        <f>ROUND(Scores!E17,2)</f>
        <v>0.81</v>
      </c>
      <c r="F17">
        <f>ROUND(Scores!F17,1)</f>
        <v>69</v>
      </c>
      <c r="G17" s="2">
        <f>ROUND(Scores!G17,2)</f>
        <v>0.78</v>
      </c>
      <c r="H17">
        <f>ROUND(Scores!H17,1)</f>
        <v>49</v>
      </c>
      <c r="I17" s="2">
        <f>ROUND(Scores!I17,2)</f>
        <v>0.63</v>
      </c>
      <c r="J17">
        <f>ROUND(Scores!J17,1)</f>
        <v>92</v>
      </c>
      <c r="K17" s="2">
        <f>ROUND(Scores!K17,2)</f>
        <v>0.74</v>
      </c>
      <c r="L17" s="2">
        <f>ROUND(Scores!L17,2)</f>
        <v>0.78</v>
      </c>
      <c r="N17">
        <f t="shared" si="10"/>
        <v>78</v>
      </c>
      <c r="O17">
        <f t="shared" si="0"/>
        <v>4</v>
      </c>
      <c r="P17">
        <f t="shared" si="6"/>
        <v>79</v>
      </c>
      <c r="Q17">
        <f t="shared" si="1"/>
        <v>0</v>
      </c>
      <c r="R17">
        <f t="shared" si="7"/>
        <v>60</v>
      </c>
      <c r="S17">
        <f t="shared" si="2"/>
        <v>1</v>
      </c>
      <c r="T17">
        <f t="shared" si="8"/>
        <v>59</v>
      </c>
      <c r="U17">
        <f t="shared" si="3"/>
        <v>2</v>
      </c>
      <c r="V17">
        <f t="shared" si="9"/>
        <v>15</v>
      </c>
      <c r="W17">
        <f t="shared" si="4"/>
        <v>0</v>
      </c>
      <c r="X17" s="2">
        <f t="shared" si="11"/>
        <v>0.7900000000000001</v>
      </c>
      <c r="Y17">
        <f t="shared" si="5"/>
        <v>2</v>
      </c>
    </row>
    <row r="18" spans="1:25" ht="12.75">
      <c r="A18" s="8">
        <f>Scores!A18</f>
        <v>17461314</v>
      </c>
      <c r="B18">
        <f>ROUND(Scores!B18,1)</f>
        <v>89</v>
      </c>
      <c r="C18" s="2">
        <f>ROUND(Scores!C18,2)</f>
        <v>0.85</v>
      </c>
      <c r="D18">
        <f>ROUND(Scores!D18,1)</f>
        <v>100</v>
      </c>
      <c r="E18" s="2">
        <f>ROUND(Scores!E18,2)</f>
        <v>0.88</v>
      </c>
      <c r="F18">
        <f>ROUND(Scores!F18,1)</f>
        <v>81</v>
      </c>
      <c r="G18" s="2">
        <f>ROUND(Scores!G18,2)</f>
        <v>0.91</v>
      </c>
      <c r="H18">
        <f>ROUND(Scores!H18,1)</f>
        <v>67</v>
      </c>
      <c r="I18" s="2">
        <f>ROUND(Scores!I18,2)</f>
        <v>0.86</v>
      </c>
      <c r="J18">
        <f>ROUND(Scores!J18,1)</f>
        <v>92</v>
      </c>
      <c r="K18" s="2">
        <f>ROUND(Scores!K18,2)</f>
        <v>0.74</v>
      </c>
      <c r="L18" s="2">
        <f>ROUND(Scores!L18,2)</f>
        <v>0.87</v>
      </c>
      <c r="N18">
        <f t="shared" si="10"/>
        <v>79</v>
      </c>
      <c r="O18">
        <f t="shared" si="0"/>
        <v>3</v>
      </c>
      <c r="P18">
        <f t="shared" si="6"/>
        <v>80</v>
      </c>
      <c r="Q18">
        <f t="shared" si="1"/>
        <v>1</v>
      </c>
      <c r="R18">
        <f t="shared" si="7"/>
        <v>61</v>
      </c>
      <c r="S18">
        <f t="shared" si="2"/>
        <v>0</v>
      </c>
      <c r="T18">
        <f t="shared" si="8"/>
        <v>60</v>
      </c>
      <c r="U18">
        <f t="shared" si="3"/>
        <v>5</v>
      </c>
      <c r="V18">
        <f t="shared" si="9"/>
        <v>16</v>
      </c>
      <c r="W18">
        <f t="shared" si="4"/>
        <v>0</v>
      </c>
      <c r="X18" s="2">
        <f t="shared" si="11"/>
        <v>0.8000000000000002</v>
      </c>
      <c r="Y18">
        <f t="shared" si="5"/>
        <v>3</v>
      </c>
    </row>
    <row r="19" spans="1:25" ht="12.75">
      <c r="A19" s="8">
        <f>Scores!A19</f>
        <v>17919762</v>
      </c>
      <c r="B19">
        <f>ROUND(Scores!B19,1)</f>
        <v>88</v>
      </c>
      <c r="C19" s="2">
        <f>ROUND(Scores!C19,2)</f>
        <v>0.84</v>
      </c>
      <c r="D19">
        <f>ROUND(Scores!D19,1)</f>
        <v>97</v>
      </c>
      <c r="E19" s="2">
        <f>ROUND(Scores!E19,2)</f>
        <v>0.86</v>
      </c>
      <c r="F19">
        <f>ROUND(Scores!F19,1)</f>
        <v>76</v>
      </c>
      <c r="G19" s="2">
        <f>ROUND(Scores!G19,2)</f>
        <v>0.85</v>
      </c>
      <c r="H19">
        <f>ROUND(Scores!H19,1)</f>
        <v>64</v>
      </c>
      <c r="I19" s="2">
        <f>ROUND(Scores!I19,2)</f>
        <v>0.82</v>
      </c>
      <c r="J19">
        <f>ROUND(Scores!J19,1)</f>
        <v>92</v>
      </c>
      <c r="K19" s="2">
        <f>ROUND(Scores!K19,2)</f>
        <v>0.74</v>
      </c>
      <c r="L19" s="2">
        <f>ROUND(Scores!L19,2)</f>
        <v>0.84</v>
      </c>
      <c r="N19">
        <f t="shared" si="10"/>
        <v>80</v>
      </c>
      <c r="O19">
        <f t="shared" si="0"/>
        <v>5</v>
      </c>
      <c r="P19">
        <f aca="true" t="shared" si="12" ref="P19:P38">+P18+1</f>
        <v>81</v>
      </c>
      <c r="Q19">
        <f t="shared" si="1"/>
        <v>1</v>
      </c>
      <c r="R19">
        <f aca="true" t="shared" si="13" ref="R19:R38">+R18+1</f>
        <v>62</v>
      </c>
      <c r="S19">
        <f t="shared" si="2"/>
        <v>2</v>
      </c>
      <c r="T19">
        <f aca="true" t="shared" si="14" ref="T19:T36">+T18+1</f>
        <v>61</v>
      </c>
      <c r="U19">
        <f t="shared" si="3"/>
        <v>5</v>
      </c>
      <c r="V19">
        <f aca="true" t="shared" si="15" ref="V19:V38">+V18+1</f>
        <v>17</v>
      </c>
      <c r="W19">
        <f t="shared" si="4"/>
        <v>0</v>
      </c>
      <c r="X19" s="2">
        <f t="shared" si="11"/>
        <v>0.8100000000000002</v>
      </c>
      <c r="Y19">
        <f t="shared" si="5"/>
        <v>3</v>
      </c>
    </row>
    <row r="20" spans="1:25" ht="12.75">
      <c r="A20" s="8">
        <f>Scores!A20</f>
        <v>20021865</v>
      </c>
      <c r="B20">
        <f>ROUND(Scores!B20,1)</f>
        <v>79</v>
      </c>
      <c r="C20" s="2">
        <f>ROUND(Scores!C20,2)</f>
        <v>0.75</v>
      </c>
      <c r="D20">
        <f>ROUND(Scores!D20,1)</f>
        <v>92</v>
      </c>
      <c r="E20" s="2">
        <f>ROUND(Scores!E20,2)</f>
        <v>0.81</v>
      </c>
      <c r="F20">
        <f>ROUND(Scores!F20,1)</f>
        <v>70</v>
      </c>
      <c r="G20" s="2">
        <f>ROUND(Scores!G20,2)</f>
        <v>0.79</v>
      </c>
      <c r="H20">
        <f>ROUND(Scores!H20,1)</f>
        <v>64</v>
      </c>
      <c r="I20" s="2">
        <f>ROUND(Scores!I20,2)</f>
        <v>0.82</v>
      </c>
      <c r="J20">
        <f>ROUND(Scores!J20,1)</f>
        <v>92</v>
      </c>
      <c r="K20" s="2">
        <f>ROUND(Scores!K20,2)</f>
        <v>0.74</v>
      </c>
      <c r="L20" s="2">
        <f>ROUND(Scores!L20,2)</f>
        <v>0.79</v>
      </c>
      <c r="N20">
        <f t="shared" si="10"/>
        <v>81</v>
      </c>
      <c r="O20">
        <f t="shared" si="0"/>
        <v>0</v>
      </c>
      <c r="P20">
        <f t="shared" si="12"/>
        <v>82</v>
      </c>
      <c r="Q20">
        <f t="shared" si="1"/>
        <v>2</v>
      </c>
      <c r="R20">
        <f t="shared" si="13"/>
        <v>63</v>
      </c>
      <c r="S20">
        <f t="shared" si="2"/>
        <v>4</v>
      </c>
      <c r="T20">
        <f t="shared" si="14"/>
        <v>62</v>
      </c>
      <c r="U20">
        <f t="shared" si="3"/>
        <v>5</v>
      </c>
      <c r="V20">
        <f t="shared" si="15"/>
        <v>18</v>
      </c>
      <c r="W20">
        <f t="shared" si="4"/>
        <v>0</v>
      </c>
      <c r="X20" s="2">
        <f t="shared" si="11"/>
        <v>0.8200000000000002</v>
      </c>
      <c r="Y20">
        <f t="shared" si="5"/>
        <v>4</v>
      </c>
    </row>
    <row r="21" spans="1:25" ht="12.75">
      <c r="A21" s="8">
        <f>Scores!A21</f>
        <v>20495833</v>
      </c>
      <c r="B21">
        <f>ROUND(Scores!B21,1)</f>
        <v>87</v>
      </c>
      <c r="C21" s="2">
        <f>ROUND(Scores!C21,2)</f>
        <v>0.83</v>
      </c>
      <c r="D21">
        <f>ROUND(Scores!D21,1)</f>
        <v>93</v>
      </c>
      <c r="E21" s="2">
        <f>ROUND(Scores!E21,2)</f>
        <v>0.82</v>
      </c>
      <c r="F21">
        <f>ROUND(Scores!F21,1)</f>
        <v>75</v>
      </c>
      <c r="G21" s="2">
        <f>ROUND(Scores!G21,2)</f>
        <v>0.84</v>
      </c>
      <c r="H21">
        <f>ROUND(Scores!H21,1)</f>
        <v>59</v>
      </c>
      <c r="I21" s="2">
        <f>ROUND(Scores!I21,2)</f>
        <v>0.76</v>
      </c>
      <c r="J21">
        <f>ROUND(Scores!J21,1)</f>
        <v>92</v>
      </c>
      <c r="K21" s="2">
        <f>ROUND(Scores!K21,2)</f>
        <v>0.74</v>
      </c>
      <c r="L21" s="2">
        <f>ROUND(Scores!L21,2)</f>
        <v>0.82</v>
      </c>
      <c r="N21">
        <f t="shared" si="10"/>
        <v>82</v>
      </c>
      <c r="O21">
        <f t="shared" si="0"/>
        <v>2</v>
      </c>
      <c r="P21">
        <f t="shared" si="12"/>
        <v>83</v>
      </c>
      <c r="Q21">
        <f t="shared" si="1"/>
        <v>3</v>
      </c>
      <c r="R21">
        <f t="shared" si="13"/>
        <v>64</v>
      </c>
      <c r="S21">
        <f t="shared" si="2"/>
        <v>3</v>
      </c>
      <c r="T21">
        <f t="shared" si="14"/>
        <v>63</v>
      </c>
      <c r="U21">
        <f t="shared" si="3"/>
        <v>5</v>
      </c>
      <c r="V21">
        <f t="shared" si="15"/>
        <v>19</v>
      </c>
      <c r="W21">
        <f t="shared" si="4"/>
        <v>0</v>
      </c>
      <c r="X21" s="2">
        <f t="shared" si="11"/>
        <v>0.8300000000000002</v>
      </c>
      <c r="Y21">
        <f t="shared" si="5"/>
        <v>7</v>
      </c>
    </row>
    <row r="22" spans="1:25" ht="12.75">
      <c r="A22" s="8">
        <f>Scores!A22</f>
        <v>20804835</v>
      </c>
      <c r="B22">
        <f>ROUND(Scores!B22,1)</f>
        <v>85</v>
      </c>
      <c r="C22" s="2">
        <f>ROUND(Scores!C22,2)</f>
        <v>0.81</v>
      </c>
      <c r="D22">
        <f>ROUND(Scores!D22,1)</f>
        <v>101</v>
      </c>
      <c r="E22" s="2">
        <f>ROUND(Scores!E22,2)</f>
        <v>0.89</v>
      </c>
      <c r="F22">
        <f>ROUND(Scores!F22,1)</f>
        <v>73</v>
      </c>
      <c r="G22" s="2">
        <f>ROUND(Scores!G22,2)</f>
        <v>0.82</v>
      </c>
      <c r="H22">
        <f>ROUND(Scores!H22,1)</f>
        <v>63</v>
      </c>
      <c r="I22" s="2">
        <f>ROUND(Scores!I22,2)</f>
        <v>0.81</v>
      </c>
      <c r="J22">
        <f>ROUND(Scores!J22,1)</f>
        <v>92</v>
      </c>
      <c r="K22" s="2">
        <f>ROUND(Scores!K22,2)</f>
        <v>0.74</v>
      </c>
      <c r="L22" s="2">
        <f>ROUND(Scores!L22,2)</f>
        <v>0.83</v>
      </c>
      <c r="N22">
        <f t="shared" si="10"/>
        <v>83</v>
      </c>
      <c r="O22">
        <f t="shared" si="0"/>
        <v>4</v>
      </c>
      <c r="P22">
        <f t="shared" si="12"/>
        <v>84</v>
      </c>
      <c r="Q22">
        <f t="shared" si="1"/>
        <v>0</v>
      </c>
      <c r="R22">
        <f t="shared" si="13"/>
        <v>65</v>
      </c>
      <c r="S22">
        <f t="shared" si="2"/>
        <v>3</v>
      </c>
      <c r="T22">
        <f t="shared" si="14"/>
        <v>64</v>
      </c>
      <c r="U22">
        <f t="shared" si="3"/>
        <v>4</v>
      </c>
      <c r="V22">
        <f t="shared" si="15"/>
        <v>20</v>
      </c>
      <c r="W22">
        <f t="shared" si="4"/>
        <v>0</v>
      </c>
      <c r="X22" s="2">
        <f t="shared" si="11"/>
        <v>0.8400000000000002</v>
      </c>
      <c r="Y22">
        <f t="shared" si="5"/>
        <v>4</v>
      </c>
    </row>
    <row r="23" spans="1:25" ht="12.75">
      <c r="A23" s="8">
        <f>Scores!A23</f>
        <v>22402977</v>
      </c>
      <c r="B23">
        <f>ROUND(Scores!B23,1)</f>
        <v>98</v>
      </c>
      <c r="C23" s="2">
        <f>ROUND(Scores!C23,2)</f>
        <v>0.93</v>
      </c>
      <c r="D23">
        <f>ROUND(Scores!D23,1)</f>
        <v>102</v>
      </c>
      <c r="E23" s="2">
        <f>ROUND(Scores!E23,2)</f>
        <v>0.9</v>
      </c>
      <c r="F23">
        <f>ROUND(Scores!F23,1)</f>
        <v>77</v>
      </c>
      <c r="G23" s="2">
        <f>ROUND(Scores!G23,2)</f>
        <v>0.87</v>
      </c>
      <c r="H23">
        <f>ROUND(Scores!H23,1)</f>
        <v>74</v>
      </c>
      <c r="I23" s="2">
        <f>ROUND(Scores!I23,2)</f>
        <v>0.95</v>
      </c>
      <c r="J23">
        <f>ROUND(Scores!J23,1)</f>
        <v>92</v>
      </c>
      <c r="K23" s="2">
        <f>ROUND(Scores!K23,2)</f>
        <v>0.74</v>
      </c>
      <c r="L23" s="2">
        <f>ROUND(Scores!L23,2)</f>
        <v>0.91</v>
      </c>
      <c r="N23">
        <f t="shared" si="10"/>
        <v>84</v>
      </c>
      <c r="O23">
        <f t="shared" si="0"/>
        <v>4</v>
      </c>
      <c r="P23">
        <f t="shared" si="12"/>
        <v>85</v>
      </c>
      <c r="Q23">
        <f t="shared" si="1"/>
        <v>2</v>
      </c>
      <c r="R23">
        <f t="shared" si="13"/>
        <v>66</v>
      </c>
      <c r="S23">
        <f t="shared" si="2"/>
        <v>4</v>
      </c>
      <c r="T23">
        <f t="shared" si="14"/>
        <v>65</v>
      </c>
      <c r="U23">
        <f t="shared" si="3"/>
        <v>3</v>
      </c>
      <c r="V23">
        <f t="shared" si="15"/>
        <v>21</v>
      </c>
      <c r="W23">
        <f t="shared" si="4"/>
        <v>0</v>
      </c>
      <c r="X23" s="2">
        <f t="shared" si="11"/>
        <v>0.8500000000000002</v>
      </c>
      <c r="Y23">
        <f t="shared" si="5"/>
        <v>1</v>
      </c>
    </row>
    <row r="24" spans="1:25" ht="12.75">
      <c r="A24" s="8">
        <f>Scores!A24</f>
        <v>22707078</v>
      </c>
      <c r="B24">
        <f>ROUND(Scores!B24,1)</f>
        <v>98</v>
      </c>
      <c r="C24" s="2">
        <f>ROUND(Scores!C24,2)</f>
        <v>0.93</v>
      </c>
      <c r="D24">
        <f>ROUND(Scores!D24,1)</f>
        <v>100</v>
      </c>
      <c r="E24" s="2">
        <f>ROUND(Scores!E24,2)</f>
        <v>0.88</v>
      </c>
      <c r="F24">
        <f>ROUND(Scores!F24,1)</f>
        <v>84</v>
      </c>
      <c r="G24" s="2">
        <f>ROUND(Scores!G24,2)</f>
        <v>0.94</v>
      </c>
      <c r="H24">
        <f>ROUND(Scores!H24,1)</f>
        <v>67</v>
      </c>
      <c r="I24" s="2">
        <f>ROUND(Scores!I24,2)</f>
        <v>0.86</v>
      </c>
      <c r="J24">
        <f>ROUND(Scores!J24,1)</f>
        <v>105</v>
      </c>
      <c r="K24" s="2">
        <f>ROUND(Scores!K24,2)</f>
        <v>0.84</v>
      </c>
      <c r="L24" s="2">
        <f>ROUND(Scores!L24,2)</f>
        <v>0.91</v>
      </c>
      <c r="N24">
        <f t="shared" si="10"/>
        <v>85</v>
      </c>
      <c r="O24">
        <f t="shared" si="0"/>
        <v>6</v>
      </c>
      <c r="P24">
        <f t="shared" si="12"/>
        <v>86</v>
      </c>
      <c r="Q24">
        <f t="shared" si="1"/>
        <v>2</v>
      </c>
      <c r="R24">
        <f t="shared" si="13"/>
        <v>67</v>
      </c>
      <c r="S24">
        <f t="shared" si="2"/>
        <v>3</v>
      </c>
      <c r="T24">
        <f t="shared" si="14"/>
        <v>66</v>
      </c>
      <c r="U24">
        <f t="shared" si="3"/>
        <v>1</v>
      </c>
      <c r="V24">
        <f t="shared" si="15"/>
        <v>22</v>
      </c>
      <c r="W24">
        <f t="shared" si="4"/>
        <v>0</v>
      </c>
      <c r="X24" s="2">
        <f t="shared" si="11"/>
        <v>0.8600000000000002</v>
      </c>
      <c r="Y24">
        <f t="shared" si="5"/>
        <v>5</v>
      </c>
    </row>
    <row r="25" spans="1:25" ht="12.75">
      <c r="A25" s="8">
        <f>Scores!A25</f>
        <v>22966062</v>
      </c>
      <c r="B25">
        <f>ROUND(Scores!B25,1)</f>
        <v>84</v>
      </c>
      <c r="C25" s="2">
        <f>ROUND(Scores!C25,2)</f>
        <v>0.8</v>
      </c>
      <c r="D25">
        <f>ROUND(Scores!D25,1)</f>
        <v>66</v>
      </c>
      <c r="E25" s="2">
        <f>ROUND(Scores!E25,2)</f>
        <v>0.58</v>
      </c>
      <c r="F25">
        <f>ROUND(Scores!F25,1)</f>
        <v>64</v>
      </c>
      <c r="G25" s="2">
        <f>ROUND(Scores!G25,2)</f>
        <v>0.72</v>
      </c>
      <c r="H25">
        <f>ROUND(Scores!H25,1)</f>
        <v>44</v>
      </c>
      <c r="I25" s="2">
        <f>ROUND(Scores!I25,2)</f>
        <v>0.56</v>
      </c>
      <c r="J25">
        <f>ROUND(Scores!J25,1)</f>
        <v>92</v>
      </c>
      <c r="K25" s="2">
        <f>ROUND(Scores!K25,2)</f>
        <v>0.74</v>
      </c>
      <c r="L25" s="2">
        <f>ROUND(Scores!L25,2)</f>
        <v>0.69</v>
      </c>
      <c r="N25">
        <f t="shared" si="10"/>
        <v>86</v>
      </c>
      <c r="O25">
        <f t="shared" si="0"/>
        <v>3</v>
      </c>
      <c r="P25">
        <f t="shared" si="12"/>
        <v>87</v>
      </c>
      <c r="Q25">
        <f t="shared" si="1"/>
        <v>3</v>
      </c>
      <c r="R25">
        <f t="shared" si="13"/>
        <v>68</v>
      </c>
      <c r="S25">
        <f t="shared" si="2"/>
        <v>1</v>
      </c>
      <c r="T25">
        <f t="shared" si="14"/>
        <v>67</v>
      </c>
      <c r="U25">
        <f t="shared" si="3"/>
        <v>7</v>
      </c>
      <c r="V25">
        <f t="shared" si="15"/>
        <v>23</v>
      </c>
      <c r="W25">
        <f t="shared" si="4"/>
        <v>0</v>
      </c>
      <c r="X25" s="2">
        <f t="shared" si="11"/>
        <v>0.8700000000000002</v>
      </c>
      <c r="Y25">
        <f t="shared" si="5"/>
        <v>9</v>
      </c>
    </row>
    <row r="26" spans="1:25" ht="12.75">
      <c r="A26" s="8">
        <f>Scores!A26</f>
        <v>22983446</v>
      </c>
      <c r="B26">
        <f>ROUND(Scores!B26,1)</f>
        <v>80</v>
      </c>
      <c r="C26" s="2">
        <f>ROUND(Scores!C26,2)</f>
        <v>0.76</v>
      </c>
      <c r="D26">
        <f>ROUND(Scores!D26,1)</f>
        <v>77</v>
      </c>
      <c r="E26" s="2">
        <f>ROUND(Scores!E26,2)</f>
        <v>0.68</v>
      </c>
      <c r="F26">
        <f>ROUND(Scores!F26,1)</f>
        <v>73</v>
      </c>
      <c r="G26" s="2">
        <f>ROUND(Scores!G26,2)</f>
        <v>0.82</v>
      </c>
      <c r="H26">
        <f>ROUND(Scores!H26,1)</f>
        <v>56</v>
      </c>
      <c r="I26" s="2">
        <f>ROUND(Scores!I26,2)</f>
        <v>0.72</v>
      </c>
      <c r="J26">
        <f>ROUND(Scores!J26,1)</f>
        <v>92</v>
      </c>
      <c r="K26" s="2">
        <f>ROUND(Scores!K26,2)</f>
        <v>0.74</v>
      </c>
      <c r="L26" s="2">
        <f>ROUND(Scores!L26,2)</f>
        <v>0.75</v>
      </c>
      <c r="N26">
        <f t="shared" si="10"/>
        <v>87</v>
      </c>
      <c r="O26">
        <f t="shared" si="0"/>
        <v>5</v>
      </c>
      <c r="P26">
        <f t="shared" si="12"/>
        <v>88</v>
      </c>
      <c r="Q26">
        <f t="shared" si="1"/>
        <v>1</v>
      </c>
      <c r="R26">
        <f t="shared" si="13"/>
        <v>69</v>
      </c>
      <c r="S26">
        <f t="shared" si="2"/>
        <v>5</v>
      </c>
      <c r="T26">
        <f t="shared" si="14"/>
        <v>68</v>
      </c>
      <c r="U26">
        <f t="shared" si="3"/>
        <v>0</v>
      </c>
      <c r="V26">
        <f t="shared" si="15"/>
        <v>24</v>
      </c>
      <c r="W26">
        <f t="shared" si="4"/>
        <v>0</v>
      </c>
      <c r="X26" s="2">
        <f t="shared" si="11"/>
        <v>0.8800000000000002</v>
      </c>
      <c r="Y26">
        <f t="shared" si="5"/>
        <v>3</v>
      </c>
    </row>
    <row r="27" spans="1:25" ht="12.75">
      <c r="A27" s="8">
        <f>Scores!A27</f>
        <v>23378309</v>
      </c>
      <c r="B27">
        <f>ROUND(Scores!B27,1)</f>
        <v>95</v>
      </c>
      <c r="C27" s="2">
        <f>ROUND(Scores!C27,2)</f>
        <v>0.9</v>
      </c>
      <c r="D27">
        <f>ROUND(Scores!D27,1)</f>
        <v>106</v>
      </c>
      <c r="E27" s="2">
        <f>ROUND(Scores!E27,2)</f>
        <v>0.94</v>
      </c>
      <c r="F27">
        <f>ROUND(Scores!F27,1)</f>
        <v>87</v>
      </c>
      <c r="G27" s="2">
        <f>ROUND(Scores!G27,2)</f>
        <v>0.98</v>
      </c>
      <c r="H27">
        <f>ROUND(Scores!H27,1)</f>
        <v>73</v>
      </c>
      <c r="I27" s="2">
        <f>ROUND(Scores!I27,2)</f>
        <v>0.94</v>
      </c>
      <c r="J27">
        <f>ROUND(Scores!J27,1)</f>
        <v>92</v>
      </c>
      <c r="K27" s="2">
        <f>ROUND(Scores!K27,2)</f>
        <v>0.74</v>
      </c>
      <c r="L27" s="2">
        <f>ROUND(Scores!L27,2)</f>
        <v>0.94</v>
      </c>
      <c r="N27">
        <f t="shared" si="10"/>
        <v>88</v>
      </c>
      <c r="O27">
        <f t="shared" si="0"/>
        <v>5</v>
      </c>
      <c r="P27">
        <f t="shared" si="12"/>
        <v>89</v>
      </c>
      <c r="Q27">
        <f t="shared" si="1"/>
        <v>1</v>
      </c>
      <c r="R27">
        <f t="shared" si="13"/>
        <v>70</v>
      </c>
      <c r="S27">
        <f t="shared" si="2"/>
        <v>4</v>
      </c>
      <c r="T27">
        <f t="shared" si="14"/>
        <v>69</v>
      </c>
      <c r="U27">
        <f t="shared" si="3"/>
        <v>3</v>
      </c>
      <c r="V27">
        <f t="shared" si="15"/>
        <v>25</v>
      </c>
      <c r="W27">
        <f t="shared" si="4"/>
        <v>0</v>
      </c>
      <c r="X27" s="2">
        <f t="shared" si="11"/>
        <v>0.8900000000000002</v>
      </c>
      <c r="Y27">
        <f t="shared" si="5"/>
        <v>0</v>
      </c>
    </row>
    <row r="28" spans="1:25" ht="12.75">
      <c r="A28" s="8">
        <f>Scores!A28</f>
        <v>25503519</v>
      </c>
      <c r="B28">
        <f>ROUND(Scores!B28,1)</f>
        <v>93</v>
      </c>
      <c r="C28" s="2">
        <f>ROUND(Scores!C28,2)</f>
        <v>0.89</v>
      </c>
      <c r="D28">
        <f>ROUND(Scores!D28,1)</f>
        <v>86</v>
      </c>
      <c r="E28" s="2">
        <f>ROUND(Scores!E28,2)</f>
        <v>0.76</v>
      </c>
      <c r="F28">
        <f>ROUND(Scores!F28,1)</f>
        <v>73</v>
      </c>
      <c r="G28" s="2">
        <f>ROUND(Scores!G28,2)</f>
        <v>0.82</v>
      </c>
      <c r="H28">
        <f>ROUND(Scores!H28,1)</f>
        <v>55</v>
      </c>
      <c r="I28" s="2">
        <f>ROUND(Scores!I28,2)</f>
        <v>0.71</v>
      </c>
      <c r="J28">
        <f>ROUND(Scores!J28,1)</f>
        <v>92</v>
      </c>
      <c r="K28" s="2">
        <f>ROUND(Scores!K28,2)</f>
        <v>0.74</v>
      </c>
      <c r="L28" s="2">
        <f>ROUND(Scores!L28,2)</f>
        <v>0.81</v>
      </c>
      <c r="N28">
        <f t="shared" si="10"/>
        <v>89</v>
      </c>
      <c r="O28">
        <f t="shared" si="0"/>
        <v>3</v>
      </c>
      <c r="P28">
        <f t="shared" si="12"/>
        <v>90</v>
      </c>
      <c r="Q28">
        <f t="shared" si="1"/>
        <v>6</v>
      </c>
      <c r="R28">
        <f t="shared" si="13"/>
        <v>71</v>
      </c>
      <c r="S28">
        <f t="shared" si="2"/>
        <v>4</v>
      </c>
      <c r="T28">
        <f t="shared" si="14"/>
        <v>70</v>
      </c>
      <c r="U28">
        <f t="shared" si="3"/>
        <v>6</v>
      </c>
      <c r="V28">
        <f t="shared" si="15"/>
        <v>26</v>
      </c>
      <c r="W28">
        <f t="shared" si="4"/>
        <v>0</v>
      </c>
      <c r="X28" s="2">
        <f t="shared" si="11"/>
        <v>0.9000000000000002</v>
      </c>
      <c r="Y28">
        <f t="shared" si="5"/>
        <v>3</v>
      </c>
    </row>
    <row r="29" spans="1:25" ht="12.75">
      <c r="A29" s="8">
        <f>Scores!A29</f>
        <v>25584849</v>
      </c>
      <c r="B29">
        <f>ROUND(Scores!B29,1)</f>
        <v>96</v>
      </c>
      <c r="C29" s="2">
        <f>ROUND(Scores!C29,2)</f>
        <v>0.91</v>
      </c>
      <c r="D29">
        <f>ROUND(Scores!D29,1)</f>
        <v>107</v>
      </c>
      <c r="E29" s="2">
        <f>ROUND(Scores!E29,2)</f>
        <v>0.95</v>
      </c>
      <c r="F29">
        <f>ROUND(Scores!F29,1)</f>
        <v>79</v>
      </c>
      <c r="G29" s="2">
        <f>ROUND(Scores!G29,2)</f>
        <v>0.89</v>
      </c>
      <c r="H29">
        <f>ROUND(Scores!H29,1)</f>
        <v>73</v>
      </c>
      <c r="I29" s="2">
        <f>ROUND(Scores!I29,2)</f>
        <v>0.94</v>
      </c>
      <c r="J29">
        <f>ROUND(Scores!J29,1)</f>
        <v>92</v>
      </c>
      <c r="K29" s="2">
        <f>ROUND(Scores!K29,2)</f>
        <v>0.74</v>
      </c>
      <c r="L29" s="2">
        <f>ROUND(Scores!L29,2)</f>
        <v>0.92</v>
      </c>
      <c r="N29">
        <f t="shared" si="10"/>
        <v>90</v>
      </c>
      <c r="O29">
        <f t="shared" si="0"/>
        <v>1</v>
      </c>
      <c r="P29">
        <f t="shared" si="12"/>
        <v>91</v>
      </c>
      <c r="Q29">
        <f t="shared" si="1"/>
        <v>4</v>
      </c>
      <c r="R29">
        <f t="shared" si="13"/>
        <v>72</v>
      </c>
      <c r="S29">
        <f t="shared" si="2"/>
        <v>3</v>
      </c>
      <c r="T29">
        <f t="shared" si="14"/>
        <v>71</v>
      </c>
      <c r="U29">
        <f t="shared" si="3"/>
        <v>4</v>
      </c>
      <c r="V29">
        <f t="shared" si="15"/>
        <v>27</v>
      </c>
      <c r="W29">
        <f t="shared" si="4"/>
        <v>0</v>
      </c>
      <c r="X29" s="2">
        <f t="shared" si="11"/>
        <v>0.9100000000000003</v>
      </c>
      <c r="Y29">
        <f t="shared" si="5"/>
        <v>3</v>
      </c>
    </row>
    <row r="30" spans="1:25" ht="12.75">
      <c r="A30" s="8">
        <f>Scores!A30</f>
        <v>26313984</v>
      </c>
      <c r="B30">
        <f>ROUND(Scores!B30,1)</f>
        <v>86</v>
      </c>
      <c r="C30" s="2">
        <f>ROUND(Scores!C30,2)</f>
        <v>0.82</v>
      </c>
      <c r="N30">
        <f t="shared" si="10"/>
        <v>91</v>
      </c>
      <c r="O30">
        <f t="shared" si="0"/>
        <v>4</v>
      </c>
      <c r="P30">
        <f t="shared" si="12"/>
        <v>92</v>
      </c>
      <c r="Q30">
        <f t="shared" si="1"/>
        <v>3</v>
      </c>
      <c r="R30">
        <f t="shared" si="13"/>
        <v>73</v>
      </c>
      <c r="S30">
        <f t="shared" si="2"/>
        <v>7</v>
      </c>
      <c r="T30">
        <f t="shared" si="14"/>
        <v>72</v>
      </c>
      <c r="U30">
        <f t="shared" si="3"/>
        <v>3</v>
      </c>
      <c r="V30">
        <f t="shared" si="15"/>
        <v>28</v>
      </c>
      <c r="W30">
        <f t="shared" si="4"/>
        <v>0</v>
      </c>
      <c r="X30" s="2">
        <f t="shared" si="11"/>
        <v>0.9200000000000003</v>
      </c>
      <c r="Y30">
        <f t="shared" si="5"/>
        <v>2</v>
      </c>
    </row>
    <row r="31" spans="1:25" ht="12.75">
      <c r="A31" s="8">
        <f>Scores!A31</f>
        <v>27209637</v>
      </c>
      <c r="B31">
        <f>ROUND(Scores!B31,1)</f>
        <v>93</v>
      </c>
      <c r="C31" s="2">
        <f>ROUND(Scores!C31,2)</f>
        <v>0.89</v>
      </c>
      <c r="D31">
        <f>ROUND(Scores!D31,1)</f>
        <v>102</v>
      </c>
      <c r="E31" s="2">
        <f>ROUND(Scores!E31,2)</f>
        <v>0.9</v>
      </c>
      <c r="F31">
        <f>ROUND(Scores!F31,1)</f>
        <v>71</v>
      </c>
      <c r="G31" s="2">
        <f>ROUND(Scores!G31,2)</f>
        <v>0.8</v>
      </c>
      <c r="H31">
        <f>ROUND(Scores!H31,1)</f>
        <v>69</v>
      </c>
      <c r="I31" s="2">
        <f>ROUND(Scores!I31,2)</f>
        <v>0.88</v>
      </c>
      <c r="J31">
        <f>ROUND(Scores!J31,1)</f>
        <v>92</v>
      </c>
      <c r="K31" s="2">
        <f>ROUND(Scores!K31,2)</f>
        <v>0.74</v>
      </c>
      <c r="L31" s="2">
        <f>ROUND(Scores!L31,2)</f>
        <v>0.87</v>
      </c>
      <c r="N31">
        <f t="shared" si="10"/>
        <v>92</v>
      </c>
      <c r="O31">
        <f t="shared" si="0"/>
        <v>2</v>
      </c>
      <c r="P31">
        <f t="shared" si="12"/>
        <v>93</v>
      </c>
      <c r="Q31">
        <f t="shared" si="1"/>
        <v>5</v>
      </c>
      <c r="R31">
        <f t="shared" si="13"/>
        <v>74</v>
      </c>
      <c r="S31">
        <f t="shared" si="2"/>
        <v>1</v>
      </c>
      <c r="T31">
        <f t="shared" si="14"/>
        <v>73</v>
      </c>
      <c r="U31">
        <f t="shared" si="3"/>
        <v>5</v>
      </c>
      <c r="V31">
        <f t="shared" si="15"/>
        <v>29</v>
      </c>
      <c r="W31">
        <f t="shared" si="4"/>
        <v>0</v>
      </c>
      <c r="X31" s="2">
        <f t="shared" si="11"/>
        <v>0.9300000000000003</v>
      </c>
      <c r="Y31">
        <f t="shared" si="5"/>
        <v>1</v>
      </c>
    </row>
    <row r="32" spans="1:25" ht="12.75">
      <c r="A32" s="8">
        <f>Scores!A32</f>
        <v>28307920</v>
      </c>
      <c r="B32">
        <f>ROUND(Scores!B32,1)</f>
        <v>69</v>
      </c>
      <c r="C32" s="2">
        <f>ROUND(Scores!C32,2)</f>
        <v>0.66</v>
      </c>
      <c r="D32">
        <f>ROUND(Scores!D32,1)</f>
        <v>87</v>
      </c>
      <c r="E32" s="2">
        <f>ROUND(Scores!E32,2)</f>
        <v>0.77</v>
      </c>
      <c r="F32">
        <f>ROUND(Scores!F32,1)</f>
        <v>68</v>
      </c>
      <c r="G32" s="2">
        <f>ROUND(Scores!G32,2)</f>
        <v>0.76</v>
      </c>
      <c r="H32">
        <f>ROUND(Scores!H32,1)</f>
        <v>53</v>
      </c>
      <c r="I32" s="2">
        <f>ROUND(Scores!I32,2)</f>
        <v>0.68</v>
      </c>
      <c r="J32">
        <f>ROUND(Scores!J32,1)</f>
        <v>92</v>
      </c>
      <c r="K32" s="2">
        <f>ROUND(Scores!K32,2)</f>
        <v>0.74</v>
      </c>
      <c r="L32" s="2">
        <f>ROUND(Scores!L32,2)</f>
        <v>0.72</v>
      </c>
      <c r="N32">
        <f t="shared" si="10"/>
        <v>93</v>
      </c>
      <c r="O32">
        <f t="shared" si="0"/>
        <v>7</v>
      </c>
      <c r="P32">
        <f t="shared" si="12"/>
        <v>94</v>
      </c>
      <c r="Q32">
        <f t="shared" si="1"/>
        <v>4</v>
      </c>
      <c r="R32">
        <f t="shared" si="13"/>
        <v>75</v>
      </c>
      <c r="S32">
        <f t="shared" si="2"/>
        <v>2</v>
      </c>
      <c r="T32">
        <f t="shared" si="14"/>
        <v>74</v>
      </c>
      <c r="U32">
        <f t="shared" si="3"/>
        <v>2</v>
      </c>
      <c r="V32">
        <f t="shared" si="15"/>
        <v>30</v>
      </c>
      <c r="W32">
        <f t="shared" si="4"/>
        <v>0</v>
      </c>
      <c r="X32" s="2">
        <f t="shared" si="11"/>
        <v>0.9400000000000003</v>
      </c>
      <c r="Y32">
        <f t="shared" si="5"/>
        <v>1</v>
      </c>
    </row>
    <row r="33" spans="1:25" ht="12.75">
      <c r="A33" s="8">
        <f>Scores!A33</f>
        <v>29417031</v>
      </c>
      <c r="B33">
        <f>ROUND(Scores!B33,1)</f>
        <v>75</v>
      </c>
      <c r="C33" s="2">
        <f>ROUND(Scores!C33,2)</f>
        <v>0.71</v>
      </c>
      <c r="D33">
        <f>ROUND(Scores!D33,1)</f>
        <v>94</v>
      </c>
      <c r="E33" s="2">
        <f>ROUND(Scores!E33,2)</f>
        <v>0.83</v>
      </c>
      <c r="F33">
        <f>ROUND(Scores!F33,1)</f>
        <v>73</v>
      </c>
      <c r="G33" s="2">
        <f>ROUND(Scores!G33,2)</f>
        <v>0.82</v>
      </c>
      <c r="H33">
        <f>ROUND(Scores!H33,1)</f>
        <v>57</v>
      </c>
      <c r="I33" s="2">
        <f>ROUND(Scores!I33,2)</f>
        <v>0.73</v>
      </c>
      <c r="J33">
        <f>ROUND(Scores!J33,1)</f>
        <v>92</v>
      </c>
      <c r="K33" s="2">
        <f>ROUND(Scores!K33,2)</f>
        <v>0.74</v>
      </c>
      <c r="L33" s="2">
        <f>ROUND(Scores!L33,2)</f>
        <v>0.77</v>
      </c>
      <c r="N33">
        <f t="shared" si="10"/>
        <v>94</v>
      </c>
      <c r="O33">
        <f t="shared" si="0"/>
        <v>2</v>
      </c>
      <c r="P33">
        <f t="shared" si="12"/>
        <v>95</v>
      </c>
      <c r="Q33">
        <f t="shared" si="1"/>
        <v>1</v>
      </c>
      <c r="R33">
        <f t="shared" si="13"/>
        <v>76</v>
      </c>
      <c r="S33">
        <f t="shared" si="2"/>
        <v>5</v>
      </c>
      <c r="T33">
        <f t="shared" si="14"/>
        <v>75</v>
      </c>
      <c r="U33">
        <f t="shared" si="3"/>
        <v>1</v>
      </c>
      <c r="V33">
        <f t="shared" si="15"/>
        <v>31</v>
      </c>
      <c r="W33">
        <f t="shared" si="4"/>
        <v>0</v>
      </c>
      <c r="X33" s="2">
        <f t="shared" si="11"/>
        <v>0.9500000000000003</v>
      </c>
      <c r="Y33">
        <f t="shared" si="5"/>
        <v>3</v>
      </c>
    </row>
    <row r="34" spans="1:25" ht="12.75">
      <c r="A34" s="8">
        <f>Scores!A34</f>
        <v>31004997</v>
      </c>
      <c r="B34">
        <f>ROUND(Scores!B34,1)</f>
        <v>90</v>
      </c>
      <c r="C34" s="2">
        <f>ROUND(Scores!C34,2)</f>
        <v>0.86</v>
      </c>
      <c r="D34">
        <f>ROUND(Scores!D34,1)</f>
        <v>91</v>
      </c>
      <c r="E34" s="2">
        <f>ROUND(Scores!E34,2)</f>
        <v>0.81</v>
      </c>
      <c r="F34">
        <f>ROUND(Scores!F34,1)</f>
        <v>75</v>
      </c>
      <c r="G34" s="2">
        <f>ROUND(Scores!G34,2)</f>
        <v>0.84</v>
      </c>
      <c r="H34">
        <f>ROUND(Scores!H34,1)</f>
        <v>65</v>
      </c>
      <c r="I34" s="2">
        <f>ROUND(Scores!I34,2)</f>
        <v>0.83</v>
      </c>
      <c r="J34">
        <f>ROUND(Scores!J34,1)</f>
        <v>92</v>
      </c>
      <c r="K34" s="2">
        <f>ROUND(Scores!K34,2)</f>
        <v>0.74</v>
      </c>
      <c r="L34" s="2">
        <f>ROUND(Scores!L34,2)</f>
        <v>0.84</v>
      </c>
      <c r="N34">
        <f t="shared" si="10"/>
        <v>95</v>
      </c>
      <c r="O34">
        <f t="shared" si="0"/>
        <v>2</v>
      </c>
      <c r="P34">
        <f t="shared" si="12"/>
        <v>96</v>
      </c>
      <c r="Q34">
        <f t="shared" si="1"/>
        <v>0</v>
      </c>
      <c r="R34">
        <f t="shared" si="13"/>
        <v>77</v>
      </c>
      <c r="S34">
        <f t="shared" si="2"/>
        <v>3</v>
      </c>
      <c r="T34">
        <f t="shared" si="14"/>
        <v>76</v>
      </c>
      <c r="U34">
        <f t="shared" si="3"/>
        <v>2</v>
      </c>
      <c r="V34">
        <f t="shared" si="15"/>
        <v>32</v>
      </c>
      <c r="W34">
        <f t="shared" si="4"/>
        <v>0</v>
      </c>
      <c r="X34" s="2">
        <f t="shared" si="11"/>
        <v>0.9600000000000003</v>
      </c>
      <c r="Y34">
        <f t="shared" si="5"/>
        <v>1</v>
      </c>
    </row>
    <row r="35" spans="1:25" ht="12.75">
      <c r="A35" s="8">
        <f>Scores!A35</f>
        <v>33052633</v>
      </c>
      <c r="B35">
        <f>ROUND(Scores!B35,1)</f>
        <v>92</v>
      </c>
      <c r="C35" s="2">
        <f>ROUND(Scores!C35,2)</f>
        <v>0.88</v>
      </c>
      <c r="D35">
        <f>ROUND(Scores!D35,1)</f>
        <v>90</v>
      </c>
      <c r="E35" s="2">
        <f>ROUND(Scores!E35,2)</f>
        <v>0.8</v>
      </c>
      <c r="F35">
        <f>ROUND(Scores!F35,1)</f>
        <v>69</v>
      </c>
      <c r="G35" s="2">
        <f>ROUND(Scores!G35,2)</f>
        <v>0.78</v>
      </c>
      <c r="H35">
        <f>ROUND(Scores!H35,1)</f>
        <v>67</v>
      </c>
      <c r="I35" s="2">
        <f>ROUND(Scores!I35,2)</f>
        <v>0.86</v>
      </c>
      <c r="J35">
        <f>ROUND(Scores!J35,1)</f>
        <v>92</v>
      </c>
      <c r="K35" s="2">
        <f>ROUND(Scores!K35,2)</f>
        <v>0.74</v>
      </c>
      <c r="L35" s="2">
        <f>ROUND(Scores!L35,2)</f>
        <v>0.83</v>
      </c>
      <c r="N35">
        <f t="shared" si="10"/>
        <v>96</v>
      </c>
      <c r="O35">
        <f t="shared" si="0"/>
        <v>4</v>
      </c>
      <c r="P35">
        <f t="shared" si="12"/>
        <v>97</v>
      </c>
      <c r="Q35">
        <f t="shared" si="1"/>
        <v>3</v>
      </c>
      <c r="R35">
        <f t="shared" si="13"/>
        <v>78</v>
      </c>
      <c r="S35">
        <f t="shared" si="2"/>
        <v>5</v>
      </c>
      <c r="T35">
        <f t="shared" si="14"/>
        <v>77</v>
      </c>
      <c r="U35">
        <f t="shared" si="3"/>
        <v>0</v>
      </c>
      <c r="V35">
        <f t="shared" si="15"/>
        <v>33</v>
      </c>
      <c r="W35">
        <f t="shared" si="4"/>
        <v>0</v>
      </c>
      <c r="X35" s="2">
        <f t="shared" si="11"/>
        <v>0.9700000000000003</v>
      </c>
      <c r="Y35">
        <f t="shared" si="5"/>
        <v>2</v>
      </c>
    </row>
    <row r="36" spans="1:25" ht="12.75">
      <c r="A36" s="8">
        <f>Scores!A36</f>
        <v>33736638</v>
      </c>
      <c r="B36">
        <f>ROUND(Scores!B36,1)</f>
        <v>76</v>
      </c>
      <c r="C36" s="2">
        <f>ROUND(Scores!C36,2)</f>
        <v>0.72</v>
      </c>
      <c r="D36">
        <f>ROUND(Scores!D36,1)</f>
        <v>77</v>
      </c>
      <c r="E36" s="2">
        <f>ROUND(Scores!E36,2)</f>
        <v>0.68</v>
      </c>
      <c r="F36">
        <f>ROUND(Scores!F36,1)</f>
        <v>71</v>
      </c>
      <c r="G36" s="2">
        <f>ROUND(Scores!G36,2)</f>
        <v>0.8</v>
      </c>
      <c r="H36">
        <f>ROUND(Scores!H36,1)</f>
        <v>54</v>
      </c>
      <c r="I36" s="2">
        <f>ROUND(Scores!I36,2)</f>
        <v>0.69</v>
      </c>
      <c r="J36">
        <f>ROUND(Scores!J36,1)</f>
        <v>92</v>
      </c>
      <c r="K36" s="2">
        <f>ROUND(Scores!K36,2)</f>
        <v>0.74</v>
      </c>
      <c r="L36" s="2">
        <f>ROUND(Scores!L36,2)</f>
        <v>0.73</v>
      </c>
      <c r="N36">
        <f t="shared" si="10"/>
        <v>97</v>
      </c>
      <c r="O36">
        <f t="shared" si="0"/>
        <v>2</v>
      </c>
      <c r="P36">
        <f t="shared" si="12"/>
        <v>98</v>
      </c>
      <c r="Q36">
        <f t="shared" si="1"/>
        <v>7</v>
      </c>
      <c r="R36">
        <f t="shared" si="13"/>
        <v>79</v>
      </c>
      <c r="S36">
        <f t="shared" si="2"/>
        <v>7</v>
      </c>
      <c r="T36">
        <f t="shared" si="14"/>
        <v>78</v>
      </c>
      <c r="U36">
        <f t="shared" si="3"/>
        <v>1</v>
      </c>
      <c r="V36">
        <f t="shared" si="15"/>
        <v>34</v>
      </c>
      <c r="W36">
        <f t="shared" si="4"/>
        <v>0</v>
      </c>
      <c r="X36" s="2">
        <f t="shared" si="11"/>
        <v>0.9800000000000003</v>
      </c>
      <c r="Y36">
        <f t="shared" si="5"/>
        <v>1</v>
      </c>
    </row>
    <row r="37" spans="1:25" ht="12.75">
      <c r="A37" s="8">
        <f>Scores!A37</f>
        <v>33862198</v>
      </c>
      <c r="B37">
        <f>ROUND(Scores!B37,1)</f>
        <v>96</v>
      </c>
      <c r="C37" s="2">
        <f>ROUND(Scores!C37,2)</f>
        <v>0.91</v>
      </c>
      <c r="D37">
        <f>ROUND(Scores!D37,1)</f>
        <v>93</v>
      </c>
      <c r="E37" s="2">
        <f>ROUND(Scores!E37,2)</f>
        <v>0.82</v>
      </c>
      <c r="F37">
        <f>ROUND(Scores!F37,1)</f>
        <v>66</v>
      </c>
      <c r="G37" s="2">
        <f>ROUND(Scores!G37,2)</f>
        <v>0.74</v>
      </c>
      <c r="H37">
        <f>ROUND(Scores!H37,1)</f>
        <v>62</v>
      </c>
      <c r="I37" s="2">
        <f>ROUND(Scores!I37,2)</f>
        <v>0.79</v>
      </c>
      <c r="J37">
        <f>ROUND(Scores!J37,1)</f>
        <v>92</v>
      </c>
      <c r="K37" s="2">
        <f>ROUND(Scores!K37,2)</f>
        <v>0.74</v>
      </c>
      <c r="L37" s="2">
        <f>ROUND(Scores!L37,2)</f>
        <v>0.83</v>
      </c>
      <c r="N37">
        <f t="shared" si="10"/>
        <v>98</v>
      </c>
      <c r="O37">
        <f t="shared" si="0"/>
        <v>4</v>
      </c>
      <c r="P37">
        <f t="shared" si="12"/>
        <v>99</v>
      </c>
      <c r="Q37">
        <f t="shared" si="1"/>
        <v>3</v>
      </c>
      <c r="R37">
        <f t="shared" si="13"/>
        <v>80</v>
      </c>
      <c r="S37">
        <f t="shared" si="2"/>
        <v>3</v>
      </c>
      <c r="V37">
        <f t="shared" si="15"/>
        <v>35</v>
      </c>
      <c r="W37">
        <f t="shared" si="4"/>
        <v>0</v>
      </c>
      <c r="X37" s="2">
        <f t="shared" si="11"/>
        <v>0.9900000000000003</v>
      </c>
      <c r="Y37">
        <f t="shared" si="5"/>
        <v>0</v>
      </c>
    </row>
    <row r="38" spans="1:25" ht="12.75">
      <c r="A38" s="8">
        <f>Scores!A38</f>
        <v>35762283</v>
      </c>
      <c r="B38">
        <f>ROUND(Scores!B38,1)</f>
        <v>83</v>
      </c>
      <c r="C38" s="2">
        <f>ROUND(Scores!C38,2)</f>
        <v>0.79</v>
      </c>
      <c r="D38">
        <f>ROUND(Scores!D38,1)</f>
        <v>90</v>
      </c>
      <c r="E38" s="2">
        <f>ROUND(Scores!E38,2)</f>
        <v>0.8</v>
      </c>
      <c r="F38">
        <f>ROUND(Scores!F38,1)</f>
        <v>77</v>
      </c>
      <c r="G38" s="2">
        <f>ROUND(Scores!G38,2)</f>
        <v>0.87</v>
      </c>
      <c r="H38">
        <f>ROUND(Scores!H38,1)</f>
        <v>56</v>
      </c>
      <c r="I38" s="2">
        <f>ROUND(Scores!I38,2)</f>
        <v>0.72</v>
      </c>
      <c r="J38">
        <f>ROUND(Scores!J38,1)</f>
        <v>92</v>
      </c>
      <c r="K38" s="2">
        <f>ROUND(Scores!K38,2)</f>
        <v>0.74</v>
      </c>
      <c r="L38" s="2">
        <f>ROUND(Scores!L38,2)</f>
        <v>0.8</v>
      </c>
      <c r="N38">
        <f t="shared" si="10"/>
        <v>99</v>
      </c>
      <c r="O38">
        <f t="shared" si="0"/>
        <v>2</v>
      </c>
      <c r="P38">
        <f t="shared" si="12"/>
        <v>100</v>
      </c>
      <c r="Q38">
        <f t="shared" si="1"/>
        <v>4</v>
      </c>
      <c r="R38">
        <f t="shared" si="13"/>
        <v>81</v>
      </c>
      <c r="S38">
        <f t="shared" si="2"/>
        <v>4</v>
      </c>
      <c r="V38">
        <f t="shared" si="15"/>
        <v>36</v>
      </c>
      <c r="W38">
        <f t="shared" si="4"/>
        <v>0</v>
      </c>
      <c r="X38" s="2">
        <f t="shared" si="11"/>
        <v>1.0000000000000002</v>
      </c>
      <c r="Y38">
        <f t="shared" si="5"/>
        <v>0</v>
      </c>
    </row>
    <row r="39" spans="1:24" ht="12.75">
      <c r="A39" s="8">
        <f>Scores!A39</f>
        <v>36214528</v>
      </c>
      <c r="B39">
        <f>ROUND(Scores!B39,1)</f>
        <v>85</v>
      </c>
      <c r="C39" s="2">
        <f>ROUND(Scores!C39,2)</f>
        <v>0.81</v>
      </c>
      <c r="D39">
        <f>ROUND(Scores!D39,1)</f>
        <v>94</v>
      </c>
      <c r="E39" s="2">
        <f>ROUND(Scores!E39,2)</f>
        <v>0.83</v>
      </c>
      <c r="F39">
        <f>ROUND(Scores!F39,1)</f>
        <v>78</v>
      </c>
      <c r="G39" s="2">
        <f>ROUND(Scores!G39,2)</f>
        <v>0.88</v>
      </c>
      <c r="H39">
        <f>ROUND(Scores!H39,1)</f>
        <v>67</v>
      </c>
      <c r="I39" s="2">
        <f>ROUND(Scores!I39,2)</f>
        <v>0.86</v>
      </c>
      <c r="J39">
        <f>ROUND(Scores!J39,1)</f>
        <v>92</v>
      </c>
      <c r="K39" s="2">
        <f>ROUND(Scores!K39,2)</f>
        <v>0.74</v>
      </c>
      <c r="L39" s="2">
        <f>ROUND(Scores!L39,2)</f>
        <v>0.84</v>
      </c>
      <c r="N39">
        <f aca="true" t="shared" si="16" ref="N39:N44">+N38+1</f>
        <v>100</v>
      </c>
      <c r="O39">
        <f t="shared" si="0"/>
        <v>1</v>
      </c>
      <c r="P39">
        <f aca="true" t="shared" si="17" ref="P39:P51">+P38+1</f>
        <v>101</v>
      </c>
      <c r="Q39">
        <f aca="true" t="shared" si="18" ref="Q39:Q51">COUNTIF(D$1:D$65536,P39)</f>
        <v>3</v>
      </c>
      <c r="R39">
        <f aca="true" t="shared" si="19" ref="R39:R48">+R38+1</f>
        <v>82</v>
      </c>
      <c r="S39">
        <f aca="true" t="shared" si="20" ref="S39:S48">COUNTIF(F$1:F$65536,R39)</f>
        <v>2</v>
      </c>
      <c r="X39" s="2"/>
    </row>
    <row r="40" spans="1:24" ht="12.75">
      <c r="A40" s="8">
        <f>Scores!A40</f>
        <v>36386175</v>
      </c>
      <c r="B40">
        <f>ROUND(Scores!B40,1)</f>
        <v>78</v>
      </c>
      <c r="C40" s="2">
        <f>ROUND(Scores!C40,2)</f>
        <v>0.74</v>
      </c>
      <c r="D40">
        <f>ROUND(Scores!D40,1)</f>
        <v>90</v>
      </c>
      <c r="E40" s="2">
        <f>ROUND(Scores!E40,2)</f>
        <v>0.8</v>
      </c>
      <c r="F40">
        <f>ROUND(Scores!F40,1)</f>
        <v>70</v>
      </c>
      <c r="G40" s="2">
        <f>ROUND(Scores!G40,2)</f>
        <v>0.79</v>
      </c>
      <c r="H40">
        <f>ROUND(Scores!H40,1)</f>
        <v>64</v>
      </c>
      <c r="I40" s="2">
        <f>ROUND(Scores!I40,2)</f>
        <v>0.82</v>
      </c>
      <c r="J40">
        <f>ROUND(Scores!J40,1)</f>
        <v>92</v>
      </c>
      <c r="K40" s="2">
        <f>ROUND(Scores!K40,2)</f>
        <v>0.74</v>
      </c>
      <c r="L40" s="2">
        <f>ROUND(Scores!L40,2)</f>
        <v>0.78</v>
      </c>
      <c r="N40">
        <f t="shared" si="16"/>
        <v>101</v>
      </c>
      <c r="O40">
        <f t="shared" si="0"/>
        <v>1</v>
      </c>
      <c r="P40">
        <f t="shared" si="17"/>
        <v>102</v>
      </c>
      <c r="Q40">
        <f t="shared" si="18"/>
        <v>7</v>
      </c>
      <c r="R40">
        <f t="shared" si="19"/>
        <v>83</v>
      </c>
      <c r="S40">
        <f t="shared" si="20"/>
        <v>3</v>
      </c>
      <c r="X40" s="2"/>
    </row>
    <row r="41" spans="1:24" ht="12.75">
      <c r="A41" s="8">
        <f>Scores!A41</f>
        <v>37069095</v>
      </c>
      <c r="B41">
        <f>ROUND(Scores!B41,1)</f>
        <v>88</v>
      </c>
      <c r="C41" s="2">
        <f>ROUND(Scores!C41,2)</f>
        <v>0.84</v>
      </c>
      <c r="D41">
        <f>ROUND(Scores!D41,1)</f>
        <v>90</v>
      </c>
      <c r="E41" s="2">
        <f>ROUND(Scores!E41,2)</f>
        <v>0.8</v>
      </c>
      <c r="F41">
        <f>ROUND(Scores!F41,1)</f>
        <v>67</v>
      </c>
      <c r="G41" s="2">
        <f>ROUND(Scores!G41,2)</f>
        <v>0.75</v>
      </c>
      <c r="H41">
        <f>ROUND(Scores!H41,1)</f>
        <v>61</v>
      </c>
      <c r="I41" s="2">
        <f>ROUND(Scores!I41,2)</f>
        <v>0.78</v>
      </c>
      <c r="J41">
        <f>ROUND(Scores!J41,1)</f>
        <v>92</v>
      </c>
      <c r="K41" s="2">
        <f>ROUND(Scores!K41,2)</f>
        <v>0.74</v>
      </c>
      <c r="L41" s="2">
        <f>ROUND(Scores!L41,2)</f>
        <v>0.8</v>
      </c>
      <c r="N41">
        <f t="shared" si="16"/>
        <v>102</v>
      </c>
      <c r="O41">
        <f t="shared" si="0"/>
        <v>2</v>
      </c>
      <c r="P41">
        <f t="shared" si="17"/>
        <v>103</v>
      </c>
      <c r="Q41">
        <f t="shared" si="18"/>
        <v>1</v>
      </c>
      <c r="R41">
        <f t="shared" si="19"/>
        <v>84</v>
      </c>
      <c r="S41">
        <f t="shared" si="20"/>
        <v>2</v>
      </c>
      <c r="X41" s="2"/>
    </row>
    <row r="42" spans="1:24" ht="12.75">
      <c r="A42" s="8">
        <f>Scores!A42</f>
        <v>37951852</v>
      </c>
      <c r="B42">
        <f>ROUND(Scores!B42,1)</f>
        <v>95</v>
      </c>
      <c r="C42" s="2">
        <f>ROUND(Scores!C42,2)</f>
        <v>0.9</v>
      </c>
      <c r="D42">
        <f>ROUND(Scores!D42,1)</f>
        <v>101</v>
      </c>
      <c r="E42" s="2">
        <f>ROUND(Scores!E42,2)</f>
        <v>0.89</v>
      </c>
      <c r="F42">
        <f>ROUND(Scores!F42,1)</f>
        <v>79</v>
      </c>
      <c r="G42" s="2">
        <f>ROUND(Scores!G42,2)</f>
        <v>0.89</v>
      </c>
      <c r="H42">
        <f>ROUND(Scores!H42,1)</f>
        <v>64</v>
      </c>
      <c r="I42" s="2">
        <f>ROUND(Scores!I42,2)</f>
        <v>0.82</v>
      </c>
      <c r="J42">
        <f>ROUND(Scores!J42,1)</f>
        <v>92</v>
      </c>
      <c r="K42" s="2">
        <f>ROUND(Scores!K42,2)</f>
        <v>0.74</v>
      </c>
      <c r="L42" s="2">
        <f>ROUND(Scores!L42,2)</f>
        <v>0.88</v>
      </c>
      <c r="N42">
        <f t="shared" si="16"/>
        <v>103</v>
      </c>
      <c r="O42">
        <f t="shared" si="0"/>
        <v>0</v>
      </c>
      <c r="P42">
        <f t="shared" si="17"/>
        <v>104</v>
      </c>
      <c r="Q42">
        <f t="shared" si="18"/>
        <v>2</v>
      </c>
      <c r="R42">
        <f t="shared" si="19"/>
        <v>85</v>
      </c>
      <c r="S42">
        <f t="shared" si="20"/>
        <v>2</v>
      </c>
      <c r="X42" s="2"/>
    </row>
    <row r="43" spans="1:20" ht="12.75">
      <c r="A43" s="8">
        <f>Scores!A43</f>
        <v>38141073</v>
      </c>
      <c r="B43">
        <f>ROUND(Scores!B43,1)</f>
        <v>72</v>
      </c>
      <c r="C43" s="2">
        <f>ROUND(Scores!C43,2)</f>
        <v>0.69</v>
      </c>
      <c r="D43">
        <f>ROUND(Scores!D43,1)</f>
        <v>78</v>
      </c>
      <c r="E43" s="2">
        <f>ROUND(Scores!E43,2)</f>
        <v>0.69</v>
      </c>
      <c r="F43">
        <f>ROUND(Scores!F43,1)</f>
        <v>66</v>
      </c>
      <c r="G43" s="2">
        <f>ROUND(Scores!G43,2)</f>
        <v>0.74</v>
      </c>
      <c r="H43">
        <f>ROUND(Scores!H43,1)</f>
        <v>54</v>
      </c>
      <c r="I43" s="2">
        <f>ROUND(Scores!I43,2)</f>
        <v>0.69</v>
      </c>
      <c r="J43">
        <f>ROUND(Scores!J43,1)</f>
        <v>92</v>
      </c>
      <c r="K43" s="2">
        <f>ROUND(Scores!K43,2)</f>
        <v>0.74</v>
      </c>
      <c r="L43" s="2">
        <f>ROUND(Scores!L43,2)</f>
        <v>0.7</v>
      </c>
      <c r="N43">
        <f t="shared" si="16"/>
        <v>104</v>
      </c>
      <c r="O43">
        <f t="shared" si="0"/>
        <v>0</v>
      </c>
      <c r="P43">
        <f t="shared" si="17"/>
        <v>105</v>
      </c>
      <c r="Q43">
        <f t="shared" si="18"/>
        <v>0</v>
      </c>
      <c r="R43">
        <f t="shared" si="19"/>
        <v>86</v>
      </c>
      <c r="S43">
        <f t="shared" si="20"/>
        <v>3</v>
      </c>
    </row>
    <row r="44" spans="1:20" ht="12.75">
      <c r="A44" s="8">
        <f>Scores!A44</f>
        <v>39223262</v>
      </c>
      <c r="B44">
        <f>ROUND(Scores!B44,1)</f>
        <v>84</v>
      </c>
      <c r="C44" s="2">
        <f>ROUND(Scores!C44,2)</f>
        <v>0.8</v>
      </c>
      <c r="D44">
        <f>ROUND(Scores!D44,1)</f>
        <v>88</v>
      </c>
      <c r="E44" s="2">
        <f>ROUND(Scores!E44,2)</f>
        <v>0.78</v>
      </c>
      <c r="F44">
        <f>ROUND(Scores!F44,1)</f>
        <v>63</v>
      </c>
      <c r="G44" s="2">
        <f>ROUND(Scores!G44,2)</f>
        <v>0.71</v>
      </c>
      <c r="H44">
        <f>ROUND(Scores!H44,1)</f>
        <v>60</v>
      </c>
      <c r="I44" s="2">
        <f>ROUND(Scores!I44,2)</f>
        <v>0.77</v>
      </c>
      <c r="J44">
        <f>ROUND(Scores!J44,1)</f>
        <v>92</v>
      </c>
      <c r="K44" s="2">
        <f>ROUND(Scores!K44,2)</f>
        <v>0.74</v>
      </c>
      <c r="L44" s="2">
        <f>ROUND(Scores!L44,2)</f>
        <v>0.77</v>
      </c>
      <c r="N44">
        <f t="shared" si="16"/>
        <v>105</v>
      </c>
      <c r="O44">
        <f t="shared" si="0"/>
        <v>1</v>
      </c>
      <c r="P44">
        <f t="shared" si="17"/>
        <v>106</v>
      </c>
      <c r="Q44">
        <f t="shared" si="18"/>
        <v>3</v>
      </c>
      <c r="R44">
        <f t="shared" si="19"/>
        <v>87</v>
      </c>
      <c r="S44">
        <f t="shared" si="20"/>
        <v>2</v>
      </c>
    </row>
    <row r="45" spans="1:20" ht="12.75">
      <c r="A45" s="8">
        <f>Scores!A45</f>
        <v>39391553</v>
      </c>
      <c r="B45">
        <f>ROUND(Scores!B45,1)</f>
        <v>89</v>
      </c>
      <c r="C45" s="2">
        <f>ROUND(Scores!C45,2)</f>
        <v>0.85</v>
      </c>
      <c r="D45">
        <f>ROUND(Scores!D45,1)</f>
        <v>102</v>
      </c>
      <c r="E45" s="2">
        <f>ROUND(Scores!E45,2)</f>
        <v>0.9</v>
      </c>
      <c r="F45">
        <f>ROUND(Scores!F45,1)</f>
        <v>78</v>
      </c>
      <c r="G45" s="2">
        <f>ROUND(Scores!G45,2)</f>
        <v>0.88</v>
      </c>
      <c r="H45">
        <f>ROUND(Scores!H45,1)</f>
        <v>70</v>
      </c>
      <c r="I45" s="2">
        <f>ROUND(Scores!I45,2)</f>
        <v>0.9</v>
      </c>
      <c r="J45">
        <f>ROUND(Scores!J45,1)</f>
        <v>92</v>
      </c>
      <c r="K45" s="2">
        <f>ROUND(Scores!K45,2)</f>
        <v>0.74</v>
      </c>
      <c r="L45" s="2">
        <f>ROUND(Scores!L45,2)</f>
        <v>0.88</v>
      </c>
      <c r="P45">
        <f t="shared" si="17"/>
        <v>107</v>
      </c>
      <c r="Q45">
        <f t="shared" si="18"/>
        <v>1</v>
      </c>
      <c r="R45">
        <f t="shared" si="19"/>
        <v>88</v>
      </c>
      <c r="S45">
        <f t="shared" si="20"/>
        <v>2</v>
      </c>
    </row>
    <row r="46" spans="1:20" ht="12.75">
      <c r="A46" s="8">
        <f>Scores!A46</f>
        <v>40591557</v>
      </c>
      <c r="B46">
        <f>ROUND(Scores!B46,1)</f>
        <v>91</v>
      </c>
      <c r="C46" s="2">
        <f>ROUND(Scores!C46,2)</f>
        <v>0.87</v>
      </c>
      <c r="D46">
        <f>ROUND(Scores!D46,1)</f>
        <v>103</v>
      </c>
      <c r="E46" s="2">
        <f>ROUND(Scores!E46,2)</f>
        <v>0.91</v>
      </c>
      <c r="F46">
        <f>ROUND(Scores!F46,1)</f>
        <v>79</v>
      </c>
      <c r="G46" s="2">
        <f>ROUND(Scores!G46,2)</f>
        <v>0.89</v>
      </c>
      <c r="H46">
        <f>ROUND(Scores!H46,1)</f>
        <v>62</v>
      </c>
      <c r="I46" s="2">
        <f>ROUND(Scores!I46,2)</f>
        <v>0.79</v>
      </c>
      <c r="J46">
        <f>ROUND(Scores!J46,1)</f>
        <v>92</v>
      </c>
      <c r="K46" s="2">
        <f>ROUND(Scores!K46,2)</f>
        <v>0.74</v>
      </c>
      <c r="L46" s="2">
        <f>ROUND(Scores!L46,2)</f>
        <v>0.87</v>
      </c>
      <c r="P46">
        <f t="shared" si="17"/>
        <v>108</v>
      </c>
      <c r="Q46">
        <f t="shared" si="18"/>
        <v>2</v>
      </c>
      <c r="R46">
        <f t="shared" si="19"/>
        <v>89</v>
      </c>
      <c r="S46">
        <f t="shared" si="20"/>
        <v>1</v>
      </c>
    </row>
    <row r="47" spans="1:20" ht="12.75">
      <c r="A47" s="8">
        <f>Scores!A47</f>
        <v>40808828</v>
      </c>
      <c r="B47">
        <f>ROUND(Scores!B47,1)</f>
        <v>87</v>
      </c>
      <c r="C47" s="2">
        <f>ROUND(Scores!C47,2)</f>
        <v>0.83</v>
      </c>
      <c r="D47">
        <f>ROUND(Scores!D47,1)</f>
        <v>98</v>
      </c>
      <c r="E47" s="2">
        <f>ROUND(Scores!E47,2)</f>
        <v>0.87</v>
      </c>
      <c r="F47">
        <f>ROUND(Scores!F47,1)</f>
        <v>79</v>
      </c>
      <c r="G47" s="2">
        <f>ROUND(Scores!G47,2)</f>
        <v>0.89</v>
      </c>
      <c r="H47">
        <f>ROUND(Scores!H47,1)</f>
        <v>71</v>
      </c>
      <c r="I47" s="2">
        <f>ROUND(Scores!I47,2)</f>
        <v>0.91</v>
      </c>
      <c r="J47">
        <f>ROUND(Scores!J47,1)</f>
        <v>92</v>
      </c>
      <c r="K47" s="2">
        <f>ROUND(Scores!K47,2)</f>
        <v>0.74</v>
      </c>
      <c r="L47" s="2">
        <f>ROUND(Scores!L47,2)</f>
        <v>0.87</v>
      </c>
      <c r="P47">
        <f t="shared" si="17"/>
        <v>109</v>
      </c>
      <c r="Q47">
        <f t="shared" si="18"/>
        <v>1</v>
      </c>
      <c r="R47">
        <f t="shared" si="19"/>
        <v>90</v>
      </c>
      <c r="S47">
        <f t="shared" si="20"/>
        <v>0</v>
      </c>
    </row>
    <row r="48" spans="1:20" ht="12.75">
      <c r="A48" s="8">
        <f>Scores!A48</f>
        <v>42503449</v>
      </c>
      <c r="B48">
        <f>ROUND(Scores!B48,1)</f>
        <v>70</v>
      </c>
      <c r="C48" s="2">
        <f>ROUND(Scores!C48,2)</f>
        <v>0.67</v>
      </c>
      <c r="D48">
        <f>ROUND(Scores!D48,1)</f>
        <v>78</v>
      </c>
      <c r="E48" s="2">
        <f>ROUND(Scores!E48,2)</f>
        <v>0.69</v>
      </c>
      <c r="F48">
        <f>ROUND(Scores!F48,1)</f>
        <v>65</v>
      </c>
      <c r="G48" s="2">
        <f>ROUND(Scores!G48,2)</f>
        <v>0.73</v>
      </c>
      <c r="H48">
        <f>ROUND(Scores!H48,1)</f>
        <v>52</v>
      </c>
      <c r="I48" s="2">
        <f>ROUND(Scores!I48,2)</f>
        <v>0.67</v>
      </c>
      <c r="J48">
        <f>ROUND(Scores!J48,1)</f>
        <v>92</v>
      </c>
      <c r="K48" s="2">
        <f>ROUND(Scores!K48,2)</f>
        <v>0.74</v>
      </c>
      <c r="L48" s="2">
        <f>ROUND(Scores!L48,2)</f>
        <v>0.69</v>
      </c>
      <c r="P48">
        <f t="shared" si="17"/>
        <v>110</v>
      </c>
      <c r="Q48">
        <f t="shared" si="18"/>
        <v>0</v>
      </c>
      <c r="R48">
        <f t="shared" si="19"/>
        <v>91</v>
      </c>
      <c r="S48">
        <f t="shared" si="20"/>
        <v>0</v>
      </c>
    </row>
    <row r="49" spans="1:17" ht="12.75">
      <c r="A49" s="8">
        <f>Scores!A49</f>
        <v>43025365</v>
      </c>
      <c r="B49">
        <f>ROUND(Scores!B49,1)</f>
        <v>84</v>
      </c>
      <c r="C49" s="2">
        <f>ROUND(Scores!C49,2)</f>
        <v>0.8</v>
      </c>
      <c r="D49">
        <f>ROUND(Scores!D49,1)</f>
        <v>98</v>
      </c>
      <c r="E49" s="2">
        <f>ROUND(Scores!E49,2)</f>
        <v>0.87</v>
      </c>
      <c r="F49">
        <f>ROUND(Scores!F49,1)</f>
        <v>71</v>
      </c>
      <c r="G49" s="2">
        <f>ROUND(Scores!G49,2)</f>
        <v>0.8</v>
      </c>
      <c r="H49">
        <f>ROUND(Scores!H49,1)</f>
        <v>70</v>
      </c>
      <c r="I49" s="2">
        <f>ROUND(Scores!I49,2)</f>
        <v>0.9</v>
      </c>
      <c r="J49">
        <f>ROUND(Scores!J49,1)</f>
        <v>92</v>
      </c>
      <c r="K49" s="2">
        <f>ROUND(Scores!K49,2)</f>
        <v>0.74</v>
      </c>
      <c r="L49" s="2">
        <f>ROUND(Scores!L49,2)</f>
        <v>0.83</v>
      </c>
      <c r="P49">
        <f t="shared" si="17"/>
        <v>111</v>
      </c>
      <c r="Q49">
        <f t="shared" si="18"/>
        <v>2</v>
      </c>
    </row>
    <row r="50" spans="1:17" ht="12.75">
      <c r="A50" s="8">
        <f>Scores!A50</f>
        <v>43998477</v>
      </c>
      <c r="B50">
        <f>ROUND(Scores!B50,1)</f>
        <v>79</v>
      </c>
      <c r="C50" s="2">
        <f>ROUND(Scores!C50,2)</f>
        <v>0.75</v>
      </c>
      <c r="D50">
        <f>ROUND(Scores!D50,1)</f>
        <v>82</v>
      </c>
      <c r="E50" s="2">
        <f>ROUND(Scores!E50,2)</f>
        <v>0.73</v>
      </c>
      <c r="F50">
        <f>ROUND(Scores!F50,1)</f>
        <v>63</v>
      </c>
      <c r="G50" s="2">
        <f>ROUND(Scores!G50,2)</f>
        <v>0.71</v>
      </c>
      <c r="H50">
        <f>ROUND(Scores!H50,1)</f>
        <v>51</v>
      </c>
      <c r="I50" s="2">
        <f>ROUND(Scores!I50,2)</f>
        <v>0.65</v>
      </c>
      <c r="J50">
        <f>ROUND(Scores!J50,1)</f>
        <v>92</v>
      </c>
      <c r="K50" s="2">
        <f>ROUND(Scores!K50,2)</f>
        <v>0.74</v>
      </c>
      <c r="L50" s="2">
        <f>ROUND(Scores!L50,2)</f>
        <v>0.72</v>
      </c>
      <c r="P50">
        <f t="shared" si="17"/>
        <v>112</v>
      </c>
      <c r="Q50">
        <f t="shared" si="18"/>
        <v>0</v>
      </c>
    </row>
    <row r="51" spans="1:17" ht="12.75">
      <c r="A51" s="8">
        <f>Scores!A51</f>
        <v>44216938</v>
      </c>
      <c r="B51">
        <f>ROUND(Scores!B51,1)</f>
        <v>101</v>
      </c>
      <c r="C51" s="2">
        <f>ROUND(Scores!C51,2)</f>
        <v>0.96</v>
      </c>
      <c r="D51">
        <f>ROUND(Scores!D51,1)</f>
        <v>109</v>
      </c>
      <c r="E51" s="2">
        <f>ROUND(Scores!E51,2)</f>
        <v>0.96</v>
      </c>
      <c r="F51">
        <f>ROUND(Scores!F51,1)</f>
        <v>88</v>
      </c>
      <c r="G51" s="2">
        <f>ROUND(Scores!G51,2)</f>
        <v>0.99</v>
      </c>
      <c r="H51">
        <f>ROUND(Scores!H51,1)</f>
        <v>74</v>
      </c>
      <c r="I51" s="2">
        <f>ROUND(Scores!I51,2)</f>
        <v>0.95</v>
      </c>
      <c r="J51">
        <f>ROUND(Scores!J51,1)</f>
        <v>92</v>
      </c>
      <c r="K51" s="2">
        <f>ROUND(Scores!K51,2)</f>
        <v>0.74</v>
      </c>
      <c r="L51" s="2">
        <f>ROUND(Scores!L51,2)</f>
        <v>0.97</v>
      </c>
      <c r="P51">
        <f t="shared" si="17"/>
        <v>113</v>
      </c>
      <c r="Q51">
        <f t="shared" si="18"/>
        <v>2</v>
      </c>
    </row>
    <row r="52" spans="1:14" ht="12.75">
      <c r="A52" s="8">
        <f>Scores!A52</f>
        <v>44846028</v>
      </c>
      <c r="B52">
        <f>ROUND(Scores!B52,1)</f>
        <v>91</v>
      </c>
      <c r="C52" s="2">
        <f>ROUND(Scores!C52,2)</f>
        <v>0.87</v>
      </c>
      <c r="D52">
        <f>ROUND(Scores!D52,1)</f>
        <v>102</v>
      </c>
      <c r="E52" s="2">
        <f>ROUND(Scores!E52,2)</f>
        <v>0.9</v>
      </c>
      <c r="F52">
        <f>ROUND(Scores!F52,1)</f>
        <v>85</v>
      </c>
      <c r="G52" s="2">
        <f>ROUND(Scores!G52,2)</f>
        <v>0.96</v>
      </c>
      <c r="H52">
        <f>ROUND(Scores!H52,1)</f>
        <v>72</v>
      </c>
      <c r="I52" s="2">
        <f>ROUND(Scores!I52,2)</f>
        <v>0.92</v>
      </c>
      <c r="J52">
        <f>ROUND(Scores!J52,1)</f>
        <v>92</v>
      </c>
      <c r="K52" s="2">
        <f>ROUND(Scores!K52,2)</f>
        <v>0.74</v>
      </c>
      <c r="L52" s="2">
        <f>ROUND(Scores!L52,2)</f>
        <v>0.91</v>
      </c>
    </row>
    <row r="53" spans="1:14" ht="12.75">
      <c r="A53" s="8">
        <f>Scores!A53</f>
        <v>45167741</v>
      </c>
      <c r="B53">
        <f>ROUND(Scores!B53,1)</f>
        <v>83</v>
      </c>
      <c r="C53" s="2">
        <f>ROUND(Scores!C53,2)</f>
        <v>0.79</v>
      </c>
      <c r="D53">
        <f>ROUND(Scores!D53,1)</f>
        <v>100</v>
      </c>
      <c r="E53" s="2">
        <f>ROUND(Scores!E53,2)</f>
        <v>0.88</v>
      </c>
      <c r="F53">
        <f>ROUND(Scores!F53,1)</f>
        <v>82</v>
      </c>
      <c r="G53" s="2">
        <f>ROUND(Scores!G53,2)</f>
        <v>0.92</v>
      </c>
    </row>
    <row r="54" spans="1:14" ht="12.75">
      <c r="A54" s="8">
        <f>Scores!A54</f>
        <v>45362562</v>
      </c>
      <c r="B54">
        <f>ROUND(Scores!B54,1)</f>
        <v>85</v>
      </c>
      <c r="C54" s="2">
        <f>ROUND(Scores!C54,2)</f>
        <v>0.81</v>
      </c>
      <c r="D54">
        <f>ROUND(Scores!D54,1)</f>
        <v>92</v>
      </c>
      <c r="E54" s="2">
        <f>ROUND(Scores!E54,2)</f>
        <v>0.81</v>
      </c>
      <c r="F54">
        <f>ROUND(Scores!F54,1)</f>
        <v>73</v>
      </c>
      <c r="G54" s="2">
        <f>ROUND(Scores!G54,2)</f>
        <v>0.82</v>
      </c>
      <c r="H54">
        <f>ROUND(Scores!H54,1)</f>
        <v>61</v>
      </c>
      <c r="I54" s="2">
        <f>ROUND(Scores!I54,2)</f>
        <v>0.78</v>
      </c>
      <c r="J54">
        <f>ROUND(Scores!J54,1)</f>
        <v>92</v>
      </c>
      <c r="K54" s="2">
        <f>ROUND(Scores!K54,2)</f>
        <v>0.74</v>
      </c>
      <c r="L54" s="2">
        <f>ROUND(Scores!L54,2)</f>
        <v>0.81</v>
      </c>
    </row>
    <row r="55" spans="1:14" ht="12.75">
      <c r="A55" s="8">
        <f>Scores!A55</f>
        <v>46441236</v>
      </c>
      <c r="B55">
        <f>ROUND(Scores!B55,1)</f>
        <v>78</v>
      </c>
      <c r="C55" s="2">
        <f>ROUND(Scores!C55,2)</f>
        <v>0.74</v>
      </c>
      <c r="D55">
        <f>ROUND(Scores!D55,1)</f>
        <v>81</v>
      </c>
      <c r="E55" s="2">
        <f>ROUND(Scores!E55,2)</f>
        <v>0.72</v>
      </c>
      <c r="F55">
        <f>ROUND(Scores!F55,1)</f>
        <v>66</v>
      </c>
      <c r="G55" s="2">
        <f>ROUND(Scores!G55,2)</f>
        <v>0.74</v>
      </c>
      <c r="H55">
        <f>ROUND(Scores!H55,1)</f>
        <v>54</v>
      </c>
      <c r="I55" s="2">
        <f>ROUND(Scores!I55,2)</f>
        <v>0.69</v>
      </c>
      <c r="J55">
        <f>ROUND(Scores!J55,1)</f>
        <v>92</v>
      </c>
      <c r="K55" s="2">
        <f>ROUND(Scores!K55,2)</f>
        <v>0.74</v>
      </c>
      <c r="L55" s="2">
        <f>ROUND(Scores!L55,2)</f>
        <v>0.73</v>
      </c>
    </row>
    <row r="56" spans="1:14" ht="12.75">
      <c r="A56" s="8">
        <f>Scores!A56</f>
        <v>46652898</v>
      </c>
      <c r="B56">
        <f>ROUND(Scores!B56,1)</f>
        <v>98</v>
      </c>
      <c r="C56" s="2">
        <f>ROUND(Scores!C56,2)</f>
        <v>0.93</v>
      </c>
      <c r="D56">
        <f>ROUND(Scores!D56,1)</f>
        <v>111</v>
      </c>
      <c r="E56" s="2">
        <f>ROUND(Scores!E56,2)</f>
        <v>0.98</v>
      </c>
      <c r="F56">
        <f>ROUND(Scores!F56,1)</f>
        <v>86</v>
      </c>
      <c r="G56" s="2">
        <f>ROUND(Scores!G56,2)</f>
        <v>0.97</v>
      </c>
    </row>
    <row r="57" spans="1:14" ht="12.75">
      <c r="A57" s="8">
        <f>Scores!A57</f>
        <v>46905493</v>
      </c>
      <c r="B57">
        <f>ROUND(Scores!B57,1)</f>
        <v>86</v>
      </c>
      <c r="C57" s="2">
        <f>ROUND(Scores!C57,2)</f>
        <v>0.82</v>
      </c>
      <c r="D57">
        <f>ROUND(Scores!D57,1)</f>
        <v>94</v>
      </c>
      <c r="E57" s="2">
        <f>ROUND(Scores!E57,2)</f>
        <v>0.83</v>
      </c>
      <c r="F57">
        <f>ROUND(Scores!F57,1)</f>
        <v>73</v>
      </c>
      <c r="G57" s="2">
        <f>ROUND(Scores!G57,2)</f>
        <v>0.82</v>
      </c>
      <c r="H57">
        <f>ROUND(Scores!H57,1)</f>
        <v>62</v>
      </c>
      <c r="I57" s="2">
        <f>ROUND(Scores!I57,2)</f>
        <v>0.79</v>
      </c>
      <c r="J57">
        <f>ROUND(Scores!J57,1)</f>
        <v>92</v>
      </c>
      <c r="K57" s="2">
        <f>ROUND(Scores!K57,2)</f>
        <v>0.74</v>
      </c>
      <c r="L57" s="2">
        <f>ROUND(Scores!L57,2)</f>
        <v>0.82</v>
      </c>
    </row>
    <row r="58" spans="1:14" ht="12.75">
      <c r="A58" s="8">
        <f>Scores!A58</f>
        <v>47269007</v>
      </c>
      <c r="B58">
        <f>ROUND(Scores!B58,1)</f>
        <v>93</v>
      </c>
      <c r="C58" s="2">
        <f>ROUND(Scores!C58,2)</f>
        <v>0.89</v>
      </c>
      <c r="D58">
        <f>ROUND(Scores!D58,1)</f>
        <v>104</v>
      </c>
      <c r="E58" s="2">
        <f>ROUND(Scores!E58,2)</f>
        <v>0.92</v>
      </c>
      <c r="F58">
        <f>ROUND(Scores!F58,1)</f>
        <v>72</v>
      </c>
      <c r="G58" s="2">
        <f>ROUND(Scores!G58,2)</f>
        <v>0.81</v>
      </c>
      <c r="H58">
        <f>ROUND(Scores!H58,1)</f>
        <v>67</v>
      </c>
      <c r="I58" s="2">
        <f>ROUND(Scores!I58,2)</f>
        <v>0.86</v>
      </c>
      <c r="J58">
        <f>ROUND(Scores!J58,1)</f>
        <v>92</v>
      </c>
      <c r="K58" s="2">
        <f>ROUND(Scores!K58,2)</f>
        <v>0.74</v>
      </c>
      <c r="L58" s="2">
        <f>ROUND(Scores!L58,2)</f>
        <v>0.87</v>
      </c>
    </row>
    <row r="59" spans="1:14" ht="12.75">
      <c r="A59" s="8">
        <f>Scores!A59</f>
        <v>47384225</v>
      </c>
      <c r="B59">
        <f>ROUND(Scores!B59,1)</f>
        <v>80</v>
      </c>
      <c r="C59" s="2">
        <f>ROUND(Scores!C59,2)</f>
        <v>0.76</v>
      </c>
      <c r="D59">
        <f>ROUND(Scores!D59,1)</f>
        <v>99</v>
      </c>
      <c r="E59" s="2">
        <f>ROUND(Scores!E59,2)</f>
        <v>0.88</v>
      </c>
      <c r="F59">
        <f>ROUND(Scores!F59,1)</f>
        <v>67</v>
      </c>
      <c r="G59" s="2">
        <f>ROUND(Scores!G59,2)</f>
        <v>0.75</v>
      </c>
      <c r="H59">
        <f>ROUND(Scores!H59,1)</f>
        <v>62</v>
      </c>
      <c r="I59" s="2">
        <f>ROUND(Scores!I59,2)</f>
        <v>0.79</v>
      </c>
      <c r="J59">
        <f>ROUND(Scores!J59,1)</f>
        <v>92</v>
      </c>
      <c r="K59" s="2">
        <f>ROUND(Scores!K59,2)</f>
        <v>0.74</v>
      </c>
      <c r="L59" s="2">
        <f>ROUND(Scores!L59,2)</f>
        <v>0.79</v>
      </c>
    </row>
    <row r="60" spans="1:14" ht="12.75">
      <c r="A60" s="8">
        <f>Scores!A60</f>
        <v>47666522</v>
      </c>
      <c r="B60">
        <f>ROUND(Scores!B60,1)</f>
        <v>97</v>
      </c>
      <c r="C60" s="2">
        <f>ROUND(Scores!C60,2)</f>
        <v>0.92</v>
      </c>
      <c r="D60">
        <f>ROUND(Scores!D60,1)</f>
        <v>106</v>
      </c>
      <c r="E60" s="2">
        <f>ROUND(Scores!E60,2)</f>
        <v>0.94</v>
      </c>
      <c r="F60">
        <f>ROUND(Scores!F60,1)</f>
        <v>88</v>
      </c>
      <c r="G60" s="2">
        <f>ROUND(Scores!G60,2)</f>
        <v>0.99</v>
      </c>
      <c r="H60">
        <f>ROUND(Scores!H60,1)</f>
        <v>67</v>
      </c>
      <c r="I60" s="2">
        <f>ROUND(Scores!I60,2)</f>
        <v>0.86</v>
      </c>
      <c r="J60">
        <f>ROUND(Scores!J60,1)</f>
        <v>92</v>
      </c>
      <c r="K60" s="2">
        <f>ROUND(Scores!K60,2)</f>
        <v>0.74</v>
      </c>
      <c r="L60" s="2">
        <f>ROUND(Scores!L60,2)</f>
        <v>0.93</v>
      </c>
    </row>
    <row r="61" spans="1:14" ht="12.75">
      <c r="A61" s="8">
        <f>Scores!A61</f>
        <v>49521593</v>
      </c>
      <c r="B61">
        <f>ROUND(Scores!B61,1)</f>
        <v>88</v>
      </c>
      <c r="C61" s="2">
        <f>ROUND(Scores!C61,2)</f>
        <v>0.84</v>
      </c>
      <c r="D61">
        <f>ROUND(Scores!D61,1)</f>
        <v>94</v>
      </c>
      <c r="E61" s="2">
        <f>ROUND(Scores!E61,2)</f>
        <v>0.83</v>
      </c>
      <c r="F61">
        <f>ROUND(Scores!F61,1)</f>
        <v>71</v>
      </c>
      <c r="G61" s="2">
        <f>ROUND(Scores!G61,2)</f>
        <v>0.8</v>
      </c>
      <c r="H61">
        <f>ROUND(Scores!H61,1)</f>
        <v>60</v>
      </c>
      <c r="I61" s="2">
        <f>ROUND(Scores!I61,2)</f>
        <v>0.77</v>
      </c>
      <c r="J61">
        <f>ROUND(Scores!J61,1)</f>
        <v>92</v>
      </c>
      <c r="K61" s="2">
        <f>ROUND(Scores!K61,2)</f>
        <v>0.74</v>
      </c>
      <c r="L61" s="2">
        <f>ROUND(Scores!L61,2)</f>
        <v>0.81</v>
      </c>
    </row>
    <row r="62" spans="1:14" ht="12.75">
      <c r="A62" s="8">
        <f>Scores!A62</f>
        <v>49688143</v>
      </c>
      <c r="B62">
        <f>ROUND(Scores!B62,1)</f>
        <v>72</v>
      </c>
      <c r="C62" s="2">
        <f>ROUND(Scores!C62,2)</f>
        <v>0.69</v>
      </c>
      <c r="D62">
        <f>ROUND(Scores!D62,1)</f>
        <v>77</v>
      </c>
      <c r="E62" s="2">
        <f>ROUND(Scores!E62,2)</f>
        <v>0.68</v>
      </c>
      <c r="F62">
        <f>ROUND(Scores!F62,1)</f>
        <v>60</v>
      </c>
      <c r="G62" s="2">
        <f>ROUND(Scores!G62,2)</f>
        <v>0.67</v>
      </c>
      <c r="H62">
        <f>ROUND(Scores!H62,1)</f>
        <v>54</v>
      </c>
      <c r="I62" s="2">
        <f>ROUND(Scores!I62,2)</f>
        <v>0.69</v>
      </c>
      <c r="J62">
        <f>ROUND(Scores!J62,1)</f>
        <v>92</v>
      </c>
      <c r="K62" s="2">
        <f>ROUND(Scores!K62,2)</f>
        <v>0.74</v>
      </c>
      <c r="L62" s="2">
        <f>ROUND(Scores!L62,2)</f>
        <v>0.68</v>
      </c>
    </row>
    <row r="63" spans="1:14" ht="12.75">
      <c r="A63" s="8">
        <f>Scores!A63</f>
        <v>49974409</v>
      </c>
      <c r="B63">
        <f>ROUND(Scores!B63,1)</f>
        <v>88</v>
      </c>
      <c r="C63" s="2">
        <f>ROUND(Scores!C63,2)</f>
        <v>0.84</v>
      </c>
      <c r="D63">
        <f>ROUND(Scores!D63,1)</f>
        <v>98</v>
      </c>
      <c r="E63" s="2">
        <f>ROUND(Scores!E63,2)</f>
        <v>0.87</v>
      </c>
      <c r="F63">
        <f>ROUND(Scores!F63,1)</f>
        <v>78</v>
      </c>
      <c r="G63" s="2">
        <f>ROUND(Scores!G63,2)</f>
        <v>0.88</v>
      </c>
      <c r="H63">
        <f>ROUND(Scores!H63,1)</f>
        <v>73</v>
      </c>
      <c r="I63" s="2">
        <f>ROUND(Scores!I63,2)</f>
        <v>0.94</v>
      </c>
      <c r="J63">
        <f>ROUND(Scores!J63,1)</f>
        <v>92</v>
      </c>
      <c r="K63" s="2">
        <f>ROUND(Scores!K63,2)</f>
        <v>0.74</v>
      </c>
      <c r="L63" s="2">
        <f>ROUND(Scores!L63,2)</f>
        <v>0.87</v>
      </c>
    </row>
    <row r="64" spans="1:14" ht="12.75">
      <c r="A64" s="8">
        <f>Scores!A64</f>
        <v>50124836</v>
      </c>
      <c r="B64">
        <f>ROUND(Scores!B64,1)</f>
        <v>87</v>
      </c>
      <c r="C64" s="2">
        <f>ROUND(Scores!C64,2)</f>
        <v>0.83</v>
      </c>
      <c r="D64">
        <f>ROUND(Scores!D64,1)</f>
        <v>91</v>
      </c>
      <c r="E64" s="2">
        <f>ROUND(Scores!E64,2)</f>
        <v>0.81</v>
      </c>
      <c r="F64">
        <f>ROUND(Scores!F64,1)</f>
        <v>76</v>
      </c>
      <c r="G64" s="2">
        <f>ROUND(Scores!G64,2)</f>
        <v>0.85</v>
      </c>
      <c r="H64">
        <f>ROUND(Scores!H64,1)</f>
        <v>62</v>
      </c>
      <c r="I64" s="2">
        <f>ROUND(Scores!I64,2)</f>
        <v>0.79</v>
      </c>
      <c r="J64">
        <f>ROUND(Scores!J64,1)</f>
        <v>92</v>
      </c>
      <c r="K64" s="2">
        <f>ROUND(Scores!K64,2)</f>
        <v>0.74</v>
      </c>
      <c r="L64" s="2">
        <f>ROUND(Scores!L64,2)</f>
        <v>0.82</v>
      </c>
    </row>
    <row r="65" spans="1:14" ht="12.75">
      <c r="A65" s="8">
        <f>Scores!A65</f>
        <v>51332201</v>
      </c>
      <c r="B65">
        <f>ROUND(Scores!B65,1)</f>
        <v>74</v>
      </c>
      <c r="C65" s="2">
        <f>ROUND(Scores!C65,2)</f>
        <v>0.7</v>
      </c>
      <c r="D65">
        <f>ROUND(Scores!D65,1)</f>
        <v>83</v>
      </c>
      <c r="E65" s="2">
        <f>ROUND(Scores!E65,2)</f>
        <v>0.73</v>
      </c>
      <c r="F65">
        <f>ROUND(Scores!F65,1)</f>
        <v>63</v>
      </c>
      <c r="G65" s="2">
        <f>ROUND(Scores!G65,2)</f>
        <v>0.71</v>
      </c>
      <c r="H65">
        <f>ROUND(Scores!H65,1)</f>
        <v>55</v>
      </c>
      <c r="I65" s="2">
        <f>ROUND(Scores!I65,2)</f>
        <v>0.71</v>
      </c>
      <c r="J65">
        <f>ROUND(Scores!J65,1)</f>
        <v>92</v>
      </c>
      <c r="K65" s="2">
        <f>ROUND(Scores!K65,2)</f>
        <v>0.74</v>
      </c>
      <c r="L65" s="2">
        <f>ROUND(Scores!L65,2)</f>
        <v>0.71</v>
      </c>
    </row>
    <row r="66" spans="1:14" ht="12.75">
      <c r="A66" s="8">
        <f>Scores!A66</f>
        <v>53604279</v>
      </c>
      <c r="B66">
        <f>ROUND(Scores!B66,1)</f>
        <v>93</v>
      </c>
      <c r="C66" s="2">
        <f>ROUND(Scores!C66,2)</f>
        <v>0.89</v>
      </c>
      <c r="D66">
        <f>ROUND(Scores!D66,1)</f>
        <v>93</v>
      </c>
      <c r="E66" s="2">
        <f>ROUND(Scores!E66,2)</f>
        <v>0.82</v>
      </c>
      <c r="F66">
        <f>ROUND(Scores!F66,1)</f>
        <v>72</v>
      </c>
      <c r="G66" s="2">
        <f>ROUND(Scores!G66,2)</f>
        <v>0.81</v>
      </c>
      <c r="H66">
        <f>ROUND(Scores!H66,1)</f>
        <v>63</v>
      </c>
      <c r="I66" s="2">
        <f>ROUND(Scores!I66,2)</f>
        <v>0.81</v>
      </c>
      <c r="J66">
        <f>ROUND(Scores!J66,1)</f>
        <v>92</v>
      </c>
      <c r="K66" s="2">
        <f>ROUND(Scores!K66,2)</f>
        <v>0.74</v>
      </c>
      <c r="L66" s="2">
        <f>ROUND(Scores!L66,2)</f>
        <v>0.84</v>
      </c>
    </row>
    <row r="67" spans="1:14" ht="12.75">
      <c r="A67" s="8">
        <f>Scores!A67</f>
        <v>53847628</v>
      </c>
      <c r="B67">
        <f>ROUND(Scores!B67,1)</f>
        <v>83</v>
      </c>
      <c r="C67" s="2">
        <f>ROUND(Scores!C67,2)</f>
        <v>0.79</v>
      </c>
      <c r="D67">
        <f>ROUND(Scores!D67,1)</f>
        <v>98</v>
      </c>
      <c r="E67" s="2">
        <f>ROUND(Scores!E67,2)</f>
        <v>0.87</v>
      </c>
      <c r="F67">
        <f>ROUND(Scores!F67,1)</f>
        <v>70</v>
      </c>
      <c r="G67" s="2">
        <f>ROUND(Scores!G67,2)</f>
        <v>0.79</v>
      </c>
      <c r="H67">
        <f>ROUND(Scores!H67,1)</f>
        <v>57</v>
      </c>
      <c r="I67" s="2">
        <f>ROUND(Scores!I67,2)</f>
        <v>0.73</v>
      </c>
      <c r="J67">
        <f>ROUND(Scores!J67,1)</f>
        <v>92</v>
      </c>
      <c r="K67" s="2">
        <f>ROUND(Scores!K67,2)</f>
        <v>0.74</v>
      </c>
      <c r="L67" s="2">
        <f>ROUND(Scores!L67,2)</f>
        <v>0.8</v>
      </c>
    </row>
    <row r="68" spans="1:14" ht="12.75">
      <c r="A68" s="8">
        <f>Scores!A68</f>
        <v>54661581</v>
      </c>
      <c r="B68">
        <f>ROUND(Scores!B68,1)</f>
        <v>91</v>
      </c>
      <c r="C68" s="2">
        <f>ROUND(Scores!C68,2)</f>
        <v>0.87</v>
      </c>
      <c r="D68">
        <f>ROUND(Scores!D68,1)</f>
        <v>97</v>
      </c>
      <c r="E68" s="2">
        <f>ROUND(Scores!E68,2)</f>
        <v>0.86</v>
      </c>
      <c r="F68">
        <f>ROUND(Scores!F68,1)</f>
        <v>81</v>
      </c>
      <c r="G68" s="2">
        <f>ROUND(Scores!G68,2)</f>
        <v>0.91</v>
      </c>
      <c r="H68">
        <f>ROUND(Scores!H68,1)</f>
        <v>65</v>
      </c>
      <c r="I68" s="2">
        <f>ROUND(Scores!I68,2)</f>
        <v>0.83</v>
      </c>
      <c r="J68">
        <f>ROUND(Scores!J68,1)</f>
        <v>92</v>
      </c>
      <c r="K68" s="2">
        <f>ROUND(Scores!K68,2)</f>
        <v>0.74</v>
      </c>
      <c r="L68" s="2">
        <f>ROUND(Scores!L68,2)</f>
        <v>0.87</v>
      </c>
    </row>
    <row r="69" spans="1:14" ht="12.75">
      <c r="A69" s="8">
        <f>Scores!A69</f>
        <v>54707907</v>
      </c>
      <c r="B69">
        <f>ROUND(Scores!B69,1)</f>
        <v>77</v>
      </c>
      <c r="C69" s="2">
        <f>ROUND(Scores!C69,2)</f>
        <v>0.73</v>
      </c>
      <c r="D69">
        <f>ROUND(Scores!D69,1)</f>
        <v>85</v>
      </c>
      <c r="E69" s="2">
        <f>ROUND(Scores!E69,2)</f>
        <v>0.75</v>
      </c>
      <c r="F69">
        <f>ROUND(Scores!F69,1)</f>
        <v>72</v>
      </c>
      <c r="G69" s="2">
        <f>ROUND(Scores!G69,2)</f>
        <v>0.81</v>
      </c>
      <c r="H69">
        <f>ROUND(Scores!H69,1)</f>
        <v>61</v>
      </c>
      <c r="I69" s="2">
        <f>ROUND(Scores!I69,2)</f>
        <v>0.78</v>
      </c>
      <c r="J69">
        <f>ROUND(Scores!J69,1)</f>
        <v>92</v>
      </c>
      <c r="K69" s="2">
        <f>ROUND(Scores!K69,2)</f>
        <v>0.74</v>
      </c>
      <c r="L69" s="2">
        <f>ROUND(Scores!L69,2)</f>
        <v>0.77</v>
      </c>
    </row>
    <row r="70" spans="1:14" ht="12.75">
      <c r="A70" s="8">
        <f>Scores!A70</f>
        <v>55837705</v>
      </c>
      <c r="B70">
        <f>ROUND(Scores!B70,1)</f>
        <v>93</v>
      </c>
      <c r="C70" s="2">
        <f>ROUND(Scores!C70,2)</f>
        <v>0.89</v>
      </c>
      <c r="D70">
        <f>ROUND(Scores!D70,1)</f>
        <v>95</v>
      </c>
      <c r="E70" s="2">
        <f>ROUND(Scores!E70,2)</f>
        <v>0.84</v>
      </c>
      <c r="F70">
        <f>ROUND(Scores!F70,1)</f>
        <v>81</v>
      </c>
      <c r="G70" s="2">
        <f>ROUND(Scores!G70,2)</f>
        <v>0.91</v>
      </c>
      <c r="H70">
        <f>ROUND(Scores!H70,1)</f>
        <v>71</v>
      </c>
      <c r="I70" s="2">
        <f>ROUND(Scores!I70,2)</f>
        <v>0.91</v>
      </c>
      <c r="J70">
        <f>ROUND(Scores!J70,1)</f>
        <v>92</v>
      </c>
      <c r="K70" s="2">
        <f>ROUND(Scores!K70,2)</f>
        <v>0.74</v>
      </c>
      <c r="L70" s="2">
        <f>ROUND(Scores!L70,2)</f>
        <v>0.88</v>
      </c>
    </row>
    <row r="71" spans="1:14" ht="12.75">
      <c r="A71" s="8">
        <f>Scores!A71</f>
        <v>59687618</v>
      </c>
      <c r="B71">
        <f>ROUND(Scores!B71,1)</f>
        <v>79</v>
      </c>
      <c r="C71" s="2">
        <f>ROUND(Scores!C71,2)</f>
        <v>0.75</v>
      </c>
      <c r="D71">
        <f>ROUND(Scores!D71,1)</f>
        <v>87</v>
      </c>
      <c r="E71" s="2">
        <f>ROUND(Scores!E71,2)</f>
        <v>0.77</v>
      </c>
      <c r="F71">
        <f>ROUND(Scores!F71,1)</f>
        <v>63</v>
      </c>
      <c r="G71" s="2">
        <f>ROUND(Scores!G71,2)</f>
        <v>0.71</v>
      </c>
      <c r="H71">
        <f>ROUND(Scores!H71,1)</f>
        <v>58</v>
      </c>
      <c r="I71" s="2">
        <f>ROUND(Scores!I71,2)</f>
        <v>0.74</v>
      </c>
      <c r="J71">
        <f>ROUND(Scores!J71,1)</f>
        <v>92</v>
      </c>
      <c r="K71" s="2">
        <f>ROUND(Scores!K71,2)</f>
        <v>0.74</v>
      </c>
      <c r="L71" s="2">
        <f>ROUND(Scores!L71,2)</f>
        <v>0.74</v>
      </c>
    </row>
    <row r="72" spans="1:14" ht="12.75">
      <c r="A72" s="8">
        <f>Scores!A72</f>
        <v>60513470</v>
      </c>
      <c r="B72">
        <f>ROUND(Scores!B72,1)</f>
        <v>88</v>
      </c>
      <c r="C72" s="2">
        <f>ROUND(Scores!C72,2)</f>
        <v>0.84</v>
      </c>
      <c r="D72">
        <f>ROUND(Scores!D72,1)</f>
        <v>71</v>
      </c>
      <c r="E72" s="2">
        <f>ROUND(Scores!E72,2)</f>
        <v>0.63</v>
      </c>
      <c r="F72">
        <f>ROUND(Scores!F72,1)</f>
        <v>76</v>
      </c>
      <c r="G72" s="2">
        <f>ROUND(Scores!G72,2)</f>
        <v>0.85</v>
      </c>
      <c r="H72">
        <f>ROUND(Scores!H72,1)</f>
        <v>51</v>
      </c>
      <c r="I72" s="2">
        <f>ROUND(Scores!I72,2)</f>
        <v>0.65</v>
      </c>
      <c r="J72">
        <f>ROUND(Scores!J72,1)</f>
        <v>92</v>
      </c>
      <c r="K72" s="2">
        <f>ROUND(Scores!K72,2)</f>
        <v>0.74</v>
      </c>
      <c r="L72" s="2">
        <f>ROUND(Scores!L72,2)</f>
        <v>0.76</v>
      </c>
    </row>
    <row r="73" spans="1:14" ht="12.75">
      <c r="A73" s="8">
        <f>Scores!A73</f>
        <v>62198563</v>
      </c>
      <c r="B73">
        <f>ROUND(Scores!B73,1)</f>
        <v>78</v>
      </c>
      <c r="C73" s="2">
        <f>ROUND(Scores!C73,2)</f>
        <v>0.74</v>
      </c>
      <c r="D73">
        <f>ROUND(Scores!D73,1)</f>
        <v>93</v>
      </c>
      <c r="E73" s="2">
        <f>ROUND(Scores!E73,2)</f>
        <v>0.82</v>
      </c>
      <c r="F73">
        <f>ROUND(Scores!F73,1)</f>
        <v>69</v>
      </c>
      <c r="G73" s="2">
        <f>ROUND(Scores!G73,2)</f>
        <v>0.78</v>
      </c>
      <c r="H73">
        <f>ROUND(Scores!H73,1)</f>
        <v>58</v>
      </c>
      <c r="I73" s="2">
        <f>ROUND(Scores!I73,2)</f>
        <v>0.74</v>
      </c>
      <c r="J73">
        <f>ROUND(Scores!J73,1)</f>
        <v>92</v>
      </c>
      <c r="K73" s="2">
        <f>ROUND(Scores!K73,2)</f>
        <v>0.74</v>
      </c>
      <c r="L73" s="2">
        <f>ROUND(Scores!L73,2)</f>
        <v>0.77</v>
      </c>
    </row>
    <row r="74" spans="1:14" ht="12.75">
      <c r="A74" s="8">
        <f>Scores!A74</f>
        <v>62478025</v>
      </c>
      <c r="B74">
        <f>ROUND(Scores!B74,1)</f>
        <v>92</v>
      </c>
      <c r="C74" s="2">
        <f>ROUND(Scores!C74,2)</f>
        <v>0.88</v>
      </c>
      <c r="D74">
        <f>ROUND(Scores!D74,1)</f>
        <v>90</v>
      </c>
      <c r="E74" s="2">
        <f>ROUND(Scores!E74,2)</f>
        <v>0.8</v>
      </c>
      <c r="F74">
        <f>ROUND(Scores!F74,1)</f>
        <v>74</v>
      </c>
      <c r="G74" s="2">
        <f>ROUND(Scores!G74,2)</f>
        <v>0.83</v>
      </c>
      <c r="H74">
        <f>ROUND(Scores!H74,1)</f>
        <v>61</v>
      </c>
      <c r="I74" s="2">
        <f>ROUND(Scores!I74,2)</f>
        <v>0.78</v>
      </c>
      <c r="J74">
        <f>ROUND(Scores!J74,1)</f>
        <v>92</v>
      </c>
      <c r="K74" s="2">
        <f>ROUND(Scores!K74,2)</f>
        <v>0.74</v>
      </c>
      <c r="L74" s="2">
        <f>ROUND(Scores!L74,2)</f>
        <v>0.83</v>
      </c>
    </row>
    <row r="75" spans="1:14" ht="12.75">
      <c r="A75" s="8">
        <f>Scores!A75</f>
        <v>62565227</v>
      </c>
      <c r="B75">
        <f>ROUND(Scores!B75,1)</f>
        <v>65</v>
      </c>
      <c r="C75" s="2">
        <f>ROUND(Scores!C75,2)</f>
        <v>0.62</v>
      </c>
      <c r="D75">
        <f>ROUND(Scores!D75,1)</f>
        <v>64</v>
      </c>
      <c r="E75" s="2">
        <f>ROUND(Scores!E75,2)</f>
        <v>0.57</v>
      </c>
      <c r="F75">
        <f>ROUND(Scores!F75,1)</f>
        <v>65</v>
      </c>
      <c r="G75" s="2">
        <f>ROUND(Scores!G75,2)</f>
        <v>0.73</v>
      </c>
      <c r="H75">
        <f>ROUND(Scores!H75,1)</f>
        <v>53</v>
      </c>
      <c r="I75" s="2">
        <f>ROUND(Scores!I75,2)</f>
        <v>0.68</v>
      </c>
      <c r="J75">
        <f>ROUND(Scores!J75,1)</f>
        <v>92</v>
      </c>
      <c r="K75" s="2">
        <f>ROUND(Scores!K75,2)</f>
        <v>0.74</v>
      </c>
      <c r="L75" s="2">
        <f>ROUND(Scores!L75,2)</f>
        <v>0.64</v>
      </c>
    </row>
    <row r="76" spans="1:14" ht="12.75">
      <c r="A76" s="8">
        <f>Scores!A76</f>
        <v>64269831</v>
      </c>
      <c r="B76">
        <f>ROUND(Scores!B76,1)</f>
        <v>102</v>
      </c>
      <c r="C76" s="2">
        <f>ROUND(Scores!C76,2)</f>
        <v>0.97</v>
      </c>
      <c r="D76">
        <f>ROUND(Scores!D76,1)</f>
        <v>108</v>
      </c>
      <c r="E76" s="2">
        <f>ROUND(Scores!E76,2)</f>
        <v>0.96</v>
      </c>
      <c r="F76">
        <f>ROUND(Scores!F76,1)</f>
        <v>86</v>
      </c>
      <c r="G76" s="2">
        <f>ROUND(Scores!G76,2)</f>
        <v>0.97</v>
      </c>
      <c r="H76">
        <f>ROUND(Scores!H76,1)</f>
        <v>69</v>
      </c>
      <c r="I76" s="2">
        <f>ROUND(Scores!I76,2)</f>
        <v>0.88</v>
      </c>
      <c r="J76">
        <f>ROUND(Scores!J76,1)</f>
        <v>92</v>
      </c>
      <c r="K76" s="2">
        <f>ROUND(Scores!K76,2)</f>
        <v>0.74</v>
      </c>
      <c r="L76" s="2">
        <f>ROUND(Scores!L76,2)</f>
        <v>0.95</v>
      </c>
    </row>
    <row r="77" spans="1:14" ht="12.75">
      <c r="A77" s="8">
        <f>Scores!A77</f>
        <v>64381864</v>
      </c>
      <c r="B77">
        <f>ROUND(Scores!B77,1)</f>
        <v>96</v>
      </c>
      <c r="C77" s="2">
        <f>ROUND(Scores!C77,2)</f>
        <v>0.91</v>
      </c>
      <c r="D77">
        <f>ROUND(Scores!D77,1)</f>
        <v>99</v>
      </c>
      <c r="E77" s="2">
        <f>ROUND(Scores!E77,2)</f>
        <v>0.88</v>
      </c>
      <c r="F77">
        <f>ROUND(Scores!F77,1)</f>
        <v>82</v>
      </c>
      <c r="G77" s="2">
        <f>ROUND(Scores!G77,2)</f>
        <v>0.92</v>
      </c>
      <c r="H77">
        <f>ROUND(Scores!H77,1)</f>
        <v>70</v>
      </c>
      <c r="I77" s="2">
        <f>ROUND(Scores!I77,2)</f>
        <v>0.9</v>
      </c>
      <c r="J77">
        <f>ROUND(Scores!J77,1)</f>
        <v>92</v>
      </c>
      <c r="K77" s="2">
        <f>ROUND(Scores!K77,2)</f>
        <v>0.74</v>
      </c>
      <c r="L77" s="2">
        <f>ROUND(Scores!L77,2)</f>
        <v>0.9</v>
      </c>
    </row>
    <row r="78" spans="1:14" ht="12.75">
      <c r="A78" s="8">
        <f>Scores!A78</f>
        <v>64705242</v>
      </c>
      <c r="B78">
        <f>ROUND(Scores!B78,1)</f>
        <v>80</v>
      </c>
      <c r="C78" s="2">
        <f>ROUND(Scores!C78,2)</f>
        <v>0.76</v>
      </c>
      <c r="D78">
        <f>ROUND(Scores!D78,1)</f>
        <v>75</v>
      </c>
      <c r="E78" s="2">
        <f>ROUND(Scores!E78,2)</f>
        <v>0.66</v>
      </c>
      <c r="F78">
        <f>ROUND(Scores!F78,1)</f>
        <v>64</v>
      </c>
      <c r="G78" s="2">
        <f>ROUND(Scores!G78,2)</f>
        <v>0.72</v>
      </c>
      <c r="H78">
        <f>ROUND(Scores!H78,1)</f>
        <v>50</v>
      </c>
      <c r="I78" s="2">
        <f>ROUND(Scores!I78,2)</f>
        <v>0.64</v>
      </c>
      <c r="J78">
        <f>ROUND(Scores!J78,1)</f>
        <v>92</v>
      </c>
      <c r="K78" s="2">
        <f>ROUND(Scores!K78,2)</f>
        <v>0.74</v>
      </c>
      <c r="L78" s="2">
        <f>ROUND(Scores!L78,2)</f>
        <v>0.71</v>
      </c>
    </row>
    <row r="79" spans="1:14" ht="12.75">
      <c r="A79" s="8">
        <f>Scores!A79</f>
        <v>64791949</v>
      </c>
      <c r="B79">
        <f>ROUND(Scores!B79,1)</f>
        <v>85</v>
      </c>
      <c r="C79" s="2">
        <f>ROUND(Scores!C79,2)</f>
        <v>0.81</v>
      </c>
      <c r="D79">
        <f>ROUND(Scores!D79,1)</f>
        <v>104</v>
      </c>
      <c r="E79" s="2">
        <f>ROUND(Scores!E79,2)</f>
        <v>0.92</v>
      </c>
      <c r="F79">
        <f>ROUND(Scores!F79,1)</f>
        <v>78</v>
      </c>
      <c r="G79" s="2">
        <f>ROUND(Scores!G79,2)</f>
        <v>0.88</v>
      </c>
      <c r="H79">
        <f>ROUND(Scores!H79,1)</f>
        <v>63</v>
      </c>
      <c r="I79" s="2">
        <f>ROUND(Scores!I79,2)</f>
        <v>0.81</v>
      </c>
      <c r="J79">
        <f>ROUND(Scores!J79,1)</f>
        <v>92</v>
      </c>
      <c r="K79" s="2">
        <f>ROUND(Scores!K79,2)</f>
        <v>0.74</v>
      </c>
      <c r="L79" s="2">
        <f>ROUND(Scores!L79,2)</f>
        <v>0.85</v>
      </c>
    </row>
    <row r="80" spans="1:14" ht="12.75">
      <c r="A80" s="8">
        <f>Scores!A80</f>
        <v>65971583</v>
      </c>
      <c r="B80">
        <f>ROUND(Scores!B80,1)</f>
        <v>82</v>
      </c>
      <c r="C80" s="2">
        <f>ROUND(Scores!C80,2)</f>
        <v>0.78</v>
      </c>
      <c r="D80">
        <f>ROUND(Scores!D80,1)</f>
        <v>89</v>
      </c>
      <c r="E80" s="2">
        <f>ROUND(Scores!E80,2)</f>
        <v>0.79</v>
      </c>
      <c r="F80">
        <f>ROUND(Scores!F80,1)</f>
        <v>65</v>
      </c>
      <c r="G80" s="2">
        <f>ROUND(Scores!G80,2)</f>
        <v>0.73</v>
      </c>
      <c r="H80">
        <f>ROUND(Scores!H80,1)</f>
        <v>58</v>
      </c>
      <c r="I80" s="2">
        <f>ROUND(Scores!I80,2)</f>
        <v>0.74</v>
      </c>
      <c r="J80">
        <f>ROUND(Scores!J80,1)</f>
        <v>92</v>
      </c>
      <c r="K80" s="2">
        <f>ROUND(Scores!K80,2)</f>
        <v>0.74</v>
      </c>
      <c r="L80" s="2">
        <f>ROUND(Scores!L80,2)</f>
        <v>0.76</v>
      </c>
    </row>
    <row r="81" spans="1:14" ht="12.75">
      <c r="A81" s="8">
        <f>Scores!A81</f>
        <v>69972863</v>
      </c>
      <c r="B81">
        <f>ROUND(Scores!B81,1)</f>
        <v>82</v>
      </c>
      <c r="C81" s="2">
        <f>ROUND(Scores!C81,2)</f>
        <v>0.78</v>
      </c>
      <c r="D81">
        <f>ROUND(Scores!D81,1)</f>
        <v>100</v>
      </c>
      <c r="E81" s="2">
        <f>ROUND(Scores!E81,2)</f>
        <v>0.88</v>
      </c>
      <c r="F81">
        <f>ROUND(Scores!F81,1)</f>
        <v>67</v>
      </c>
      <c r="G81" s="2">
        <f>ROUND(Scores!G81,2)</f>
        <v>0.75</v>
      </c>
      <c r="H81">
        <f>ROUND(Scores!H81,1)</f>
        <v>71</v>
      </c>
      <c r="I81" s="2">
        <f>ROUND(Scores!I81,2)</f>
        <v>0.91</v>
      </c>
      <c r="J81">
        <f>ROUND(Scores!J81,1)</f>
        <v>92</v>
      </c>
      <c r="K81" s="2">
        <f>ROUND(Scores!K81,2)</f>
        <v>0.74</v>
      </c>
      <c r="L81" s="2">
        <f>ROUND(Scores!L81,2)</f>
        <v>0.82</v>
      </c>
    </row>
    <row r="82" spans="1:14" ht="12.75">
      <c r="A82" s="8">
        <f>Scores!A82</f>
        <v>74082632</v>
      </c>
      <c r="B82">
        <f>ROUND(Scores!B82,1)</f>
        <v>87</v>
      </c>
      <c r="C82" s="2">
        <f>ROUND(Scores!C82,2)</f>
        <v>0.83</v>
      </c>
      <c r="D82">
        <f>ROUND(Scores!D82,1)</f>
        <v>97</v>
      </c>
      <c r="E82" s="2">
        <f>ROUND(Scores!E82,2)</f>
        <v>0.86</v>
      </c>
      <c r="F82">
        <f>ROUND(Scores!F82,1)</f>
        <v>59</v>
      </c>
      <c r="G82" s="2">
        <f>ROUND(Scores!G82,2)</f>
        <v>0.66</v>
      </c>
      <c r="H82">
        <f>ROUND(Scores!H82,1)</f>
        <v>53</v>
      </c>
      <c r="I82" s="2">
        <f>ROUND(Scores!I82,2)</f>
        <v>0.68</v>
      </c>
      <c r="J82">
        <f>ROUND(Scores!J82,1)</f>
        <v>92</v>
      </c>
      <c r="K82" s="2">
        <f>ROUND(Scores!K82,2)</f>
        <v>0.74</v>
      </c>
      <c r="L82" s="2">
        <f>ROUND(Scores!L82,2)</f>
        <v>0.77</v>
      </c>
    </row>
    <row r="83" spans="1:14" ht="12.75">
      <c r="A83" s="8">
        <f>Scores!A83</f>
        <v>75883556</v>
      </c>
      <c r="B83">
        <f>ROUND(Scores!B83,1)</f>
        <v>89</v>
      </c>
      <c r="C83" s="2">
        <f>ROUND(Scores!C83,2)</f>
        <v>0.85</v>
      </c>
      <c r="D83">
        <f>ROUND(Scores!D83,1)</f>
        <v>99</v>
      </c>
      <c r="E83" s="2">
        <f>ROUND(Scores!E83,2)</f>
        <v>0.88</v>
      </c>
      <c r="F83">
        <f>ROUND(Scores!F83,1)</f>
        <v>76</v>
      </c>
      <c r="G83" s="2">
        <f>ROUND(Scores!G83,2)</f>
        <v>0.85</v>
      </c>
      <c r="H83">
        <f>ROUND(Scores!H83,1)</f>
        <v>69</v>
      </c>
      <c r="I83" s="2">
        <f>ROUND(Scores!I83,2)</f>
        <v>0.88</v>
      </c>
      <c r="J83">
        <f>ROUND(Scores!J83,1)</f>
        <v>92</v>
      </c>
      <c r="K83" s="2">
        <f>ROUND(Scores!K83,2)</f>
        <v>0.74</v>
      </c>
      <c r="L83" s="2">
        <f>ROUND(Scores!L83,2)</f>
        <v>0.86</v>
      </c>
    </row>
    <row r="84" spans="1:14" ht="12.75">
      <c r="A84" s="8">
        <f>Scores!A84</f>
        <v>76334443</v>
      </c>
      <c r="B84">
        <f>ROUND(Scores!B84,1)</f>
        <v>80</v>
      </c>
      <c r="C84" s="2">
        <f>ROUND(Scores!C84,2)</f>
        <v>0.76</v>
      </c>
      <c r="D84">
        <f>ROUND(Scores!D84,1)</f>
        <v>83</v>
      </c>
      <c r="E84" s="2">
        <f>ROUND(Scores!E84,2)</f>
        <v>0.73</v>
      </c>
      <c r="F84">
        <f>ROUND(Scores!F84,1)</f>
        <v>69</v>
      </c>
      <c r="G84" s="2">
        <f>ROUND(Scores!G84,2)</f>
        <v>0.78</v>
      </c>
      <c r="H84">
        <f>ROUND(Scores!H84,1)</f>
        <v>70</v>
      </c>
      <c r="I84" s="2">
        <f>ROUND(Scores!I84,2)</f>
        <v>0.9</v>
      </c>
      <c r="J84">
        <f>ROUND(Scores!J84,1)</f>
        <v>92</v>
      </c>
      <c r="K84" s="2">
        <f>ROUND(Scores!K84,2)</f>
        <v>0.74</v>
      </c>
      <c r="L84" s="2">
        <f>ROUND(Scores!L84,2)</f>
        <v>0.78</v>
      </c>
    </row>
    <row r="85" spans="1:14" ht="12.75">
      <c r="A85" s="8">
        <f>Scores!A85</f>
        <v>77654268</v>
      </c>
      <c r="B85">
        <f>ROUND(Scores!B85,1)</f>
        <v>94</v>
      </c>
      <c r="C85" s="2">
        <f>ROUND(Scores!C85,2)</f>
        <v>0.9</v>
      </c>
      <c r="D85">
        <f>ROUND(Scores!D85,1)</f>
        <v>91</v>
      </c>
      <c r="E85" s="2">
        <f>ROUND(Scores!E85,2)</f>
        <v>0.81</v>
      </c>
      <c r="F85">
        <f>ROUND(Scores!F85,1)</f>
        <v>81</v>
      </c>
      <c r="G85" s="2">
        <f>ROUND(Scores!G85,2)</f>
        <v>0.91</v>
      </c>
      <c r="H85">
        <f>ROUND(Scores!H85,1)</f>
        <v>61</v>
      </c>
      <c r="I85" s="2">
        <f>ROUND(Scores!I85,2)</f>
        <v>0.78</v>
      </c>
      <c r="J85">
        <f>ROUND(Scores!J85,1)</f>
        <v>92</v>
      </c>
      <c r="K85" s="2">
        <f>ROUND(Scores!K85,2)</f>
        <v>0.74</v>
      </c>
      <c r="L85" s="2">
        <f>ROUND(Scores!L85,2)</f>
        <v>0.86</v>
      </c>
    </row>
    <row r="86" spans="1:14" ht="12.75">
      <c r="A86" s="8">
        <f>Scores!A86</f>
        <v>79399226</v>
      </c>
      <c r="B86">
        <f>ROUND(Scores!B86,1)</f>
        <v>75</v>
      </c>
      <c r="C86" s="2">
        <f>ROUND(Scores!C86,2)</f>
        <v>0.71</v>
      </c>
      <c r="D86">
        <f>ROUND(Scores!D86,1)</f>
        <v>80</v>
      </c>
      <c r="E86" s="2">
        <f>ROUND(Scores!E86,2)</f>
        <v>0.71</v>
      </c>
      <c r="F86">
        <f>ROUND(Scores!F86,1)</f>
        <v>62</v>
      </c>
      <c r="G86" s="2">
        <f>ROUND(Scores!G86,2)</f>
        <v>0.7</v>
      </c>
      <c r="H86">
        <f>ROUND(Scores!H86,1)</f>
        <v>60</v>
      </c>
      <c r="I86" s="2">
        <f>ROUND(Scores!I86,2)</f>
        <v>0.77</v>
      </c>
      <c r="J86">
        <f>ROUND(Scores!J86,1)</f>
        <v>92</v>
      </c>
      <c r="K86" s="2">
        <f>ROUND(Scores!K86,2)</f>
        <v>0.74</v>
      </c>
      <c r="L86" s="2">
        <f>ROUND(Scores!L86,2)</f>
        <v>0.72</v>
      </c>
    </row>
    <row r="87" spans="1:14" ht="12.75">
      <c r="A87" s="8">
        <f>Scores!A87</f>
        <v>80521910</v>
      </c>
      <c r="B87">
        <f>ROUND(Scores!B87,1)</f>
        <v>75</v>
      </c>
      <c r="C87" s="2">
        <f>ROUND(Scores!C87,2)</f>
        <v>0.71</v>
      </c>
      <c r="D87">
        <f>ROUND(Scores!D87,1)</f>
        <v>83</v>
      </c>
      <c r="E87" s="2">
        <f>ROUND(Scores!E87,2)</f>
        <v>0.73</v>
      </c>
      <c r="F87">
        <f>ROUND(Scores!F87,1)</f>
        <v>64</v>
      </c>
      <c r="G87" s="2">
        <f>ROUND(Scores!G87,2)</f>
        <v>0.72</v>
      </c>
      <c r="H87">
        <f>ROUND(Scores!H87,1)</f>
        <v>58</v>
      </c>
      <c r="I87" s="2">
        <f>ROUND(Scores!I87,2)</f>
        <v>0.74</v>
      </c>
      <c r="J87">
        <f>ROUND(Scores!J87,1)</f>
        <v>92</v>
      </c>
      <c r="K87" s="2">
        <f>ROUND(Scores!K87,2)</f>
        <v>0.74</v>
      </c>
      <c r="L87" s="2">
        <f>ROUND(Scores!L87,2)</f>
        <v>0.73</v>
      </c>
    </row>
    <row r="88" spans="1:14" ht="12.75">
      <c r="A88" s="8">
        <f>Scores!A88</f>
        <v>81865994</v>
      </c>
      <c r="B88">
        <f>ROUND(Scores!B88,1)</f>
        <v>77</v>
      </c>
      <c r="C88" s="2">
        <f>ROUND(Scores!C88,2)</f>
        <v>0.73</v>
      </c>
      <c r="D88">
        <f>ROUND(Scores!D88,1)</f>
        <v>78</v>
      </c>
      <c r="E88" s="2">
        <f>ROUND(Scores!E88,2)</f>
        <v>0.69</v>
      </c>
      <c r="F88">
        <f>ROUND(Scores!F88,1)</f>
        <v>78</v>
      </c>
      <c r="G88" s="2">
        <f>ROUND(Scores!G88,2)</f>
        <v>0.88</v>
      </c>
      <c r="H88">
        <f>ROUND(Scores!H88,1)</f>
        <v>56</v>
      </c>
      <c r="I88" s="2">
        <f>ROUND(Scores!I88,2)</f>
        <v>0.72</v>
      </c>
      <c r="J88">
        <f>ROUND(Scores!J88,1)</f>
        <v>92</v>
      </c>
      <c r="K88" s="2">
        <f>ROUND(Scores!K88,2)</f>
        <v>0.74</v>
      </c>
      <c r="L88" s="2">
        <f>ROUND(Scores!L88,2)</f>
        <v>0.76</v>
      </c>
    </row>
    <row r="89" spans="1:14" ht="12.75">
      <c r="A89" s="8">
        <f>Scores!A89</f>
        <v>81866891</v>
      </c>
      <c r="B89">
        <f>ROUND(Scores!B89,1)</f>
        <v>84</v>
      </c>
      <c r="C89" s="2">
        <f>ROUND(Scores!C89,2)</f>
        <v>0.8</v>
      </c>
      <c r="D89">
        <f>ROUND(Scores!D89,1)</f>
        <v>85</v>
      </c>
      <c r="E89" s="2">
        <f>ROUND(Scores!E89,2)</f>
        <v>0.75</v>
      </c>
      <c r="F89">
        <f>ROUND(Scores!F89,1)</f>
        <v>70</v>
      </c>
      <c r="G89" s="2">
        <f>ROUND(Scores!G89,2)</f>
        <v>0.79</v>
      </c>
      <c r="H89">
        <f>ROUND(Scores!H89,1)</f>
        <v>60</v>
      </c>
      <c r="I89" s="2">
        <f>ROUND(Scores!I89,2)</f>
        <v>0.77</v>
      </c>
      <c r="J89">
        <f>ROUND(Scores!J89,1)</f>
        <v>92</v>
      </c>
      <c r="K89" s="2">
        <f>ROUND(Scores!K89,2)</f>
        <v>0.74</v>
      </c>
      <c r="L89" s="2">
        <f>ROUND(Scores!L89,2)</f>
        <v>0.78</v>
      </c>
    </row>
    <row r="90" spans="1:14" ht="12.75">
      <c r="A90" s="8">
        <f>Scores!A90</f>
        <v>83053219</v>
      </c>
      <c r="B90">
        <f>ROUND(Scores!B90,1)</f>
        <v>93</v>
      </c>
      <c r="C90" s="2">
        <f>ROUND(Scores!C90,2)</f>
        <v>0.89</v>
      </c>
      <c r="D90">
        <f>ROUND(Scores!D90,1)</f>
        <v>82</v>
      </c>
      <c r="E90" s="2">
        <f>ROUND(Scores!E90,2)</f>
        <v>0.73</v>
      </c>
      <c r="F90">
        <f>ROUND(Scores!F90,1)</f>
        <v>79</v>
      </c>
      <c r="G90" s="2">
        <f>ROUND(Scores!G90,2)</f>
        <v>0.89</v>
      </c>
      <c r="H90">
        <f>ROUND(Scores!H90,1)</f>
        <v>63</v>
      </c>
      <c r="I90" s="2">
        <f>ROUND(Scores!I90,2)</f>
        <v>0.81</v>
      </c>
      <c r="J90">
        <f>ROUND(Scores!J90,1)</f>
        <v>92</v>
      </c>
      <c r="K90" s="2">
        <f>ROUND(Scores!K90,2)</f>
        <v>0.74</v>
      </c>
      <c r="L90" s="2">
        <f>ROUND(Scores!L90,2)</f>
        <v>0.83</v>
      </c>
    </row>
    <row r="91" spans="1:14" ht="12.75">
      <c r="A91" s="8">
        <f>Scores!A91</f>
        <v>87126709</v>
      </c>
      <c r="B91">
        <f>ROUND(Scores!B91,1)</f>
        <v>86</v>
      </c>
      <c r="C91" s="2">
        <f>ROUND(Scores!C91,2)</f>
        <v>0.82</v>
      </c>
      <c r="D91">
        <f>ROUND(Scores!D91,1)</f>
        <v>98</v>
      </c>
      <c r="E91" s="2">
        <f>ROUND(Scores!E91,2)</f>
        <v>0.87</v>
      </c>
      <c r="F91">
        <f>ROUND(Scores!F91,1)</f>
        <v>79</v>
      </c>
      <c r="G91" s="2">
        <f>ROUND(Scores!G91,2)</f>
        <v>0.89</v>
      </c>
      <c r="H91">
        <f>ROUND(Scores!H91,1)</f>
        <v>72</v>
      </c>
      <c r="I91" s="2">
        <f>ROUND(Scores!I91,2)</f>
        <v>0.92</v>
      </c>
      <c r="J91">
        <f>ROUND(Scores!J91,1)</f>
        <v>92</v>
      </c>
      <c r="K91" s="2">
        <f>ROUND(Scores!K91,2)</f>
        <v>0.74</v>
      </c>
      <c r="L91" s="2">
        <f>ROUND(Scores!L91,2)</f>
        <v>0.87</v>
      </c>
    </row>
    <row r="92" spans="1:14" ht="12.75">
      <c r="A92" s="8">
        <f>Scores!A92</f>
        <v>89386712</v>
      </c>
      <c r="B92">
        <f>ROUND(Scores!B92,1)</f>
        <v>100</v>
      </c>
      <c r="C92" s="2">
        <f>ROUND(Scores!C92,2)</f>
        <v>0.95</v>
      </c>
      <c r="D92">
        <f>ROUND(Scores!D92,1)</f>
        <v>113</v>
      </c>
      <c r="E92" s="2">
        <f>ROUND(Scores!E92,2)</f>
        <v>1</v>
      </c>
      <c r="F92">
        <f>ROUND(Scores!F92,1)</f>
        <v>89</v>
      </c>
      <c r="G92" s="2">
        <f>ROUND(Scores!G92,2)</f>
        <v>1</v>
      </c>
      <c r="H92">
        <f>ROUND(Scores!H92,1)</f>
        <v>76</v>
      </c>
      <c r="I92" s="2">
        <f>ROUND(Scores!I92,2)</f>
        <v>0.97</v>
      </c>
      <c r="J92">
        <f>ROUND(Scores!J92,1)</f>
        <v>92</v>
      </c>
      <c r="K92" s="2">
        <f>ROUND(Scores!K92,2)</f>
        <v>0.74</v>
      </c>
      <c r="L92" s="2">
        <f>ROUND(Scores!L92,2)</f>
        <v>0.98</v>
      </c>
    </row>
    <row r="93" spans="1:14" ht="12.75">
      <c r="A93" s="8">
        <f>Scores!A93</f>
        <v>91216700</v>
      </c>
      <c r="B93">
        <f>ROUND(Scores!B93,1)</f>
        <v>85</v>
      </c>
      <c r="C93" s="2">
        <f>ROUND(Scores!C93,2)</f>
        <v>0.81</v>
      </c>
      <c r="D93">
        <f>ROUND(Scores!D93,1)</f>
        <v>102</v>
      </c>
      <c r="E93" s="2">
        <f>ROUND(Scores!E93,2)</f>
        <v>0.9</v>
      </c>
      <c r="F93">
        <f>ROUND(Scores!F93,1)</f>
        <v>80</v>
      </c>
      <c r="G93" s="2">
        <f>ROUND(Scores!G93,2)</f>
        <v>0.9</v>
      </c>
      <c r="H93">
        <f>ROUND(Scores!H93,1)</f>
        <v>67</v>
      </c>
      <c r="I93" s="2">
        <f>ROUND(Scores!I93,2)</f>
        <v>0.86</v>
      </c>
      <c r="J93">
        <f>ROUND(Scores!J93,1)</f>
        <v>92</v>
      </c>
      <c r="K93" s="2">
        <f>ROUND(Scores!K93,2)</f>
        <v>0.74</v>
      </c>
      <c r="L93" s="2">
        <f>ROUND(Scores!L93,2)</f>
        <v>0.86</v>
      </c>
    </row>
    <row r="94" spans="1:14" ht="12.75">
      <c r="A94" s="8">
        <f>Scores!A94</f>
        <v>93442030</v>
      </c>
      <c r="B94">
        <f>ROUND(Scores!B94,1)</f>
        <v>96</v>
      </c>
      <c r="C94" s="2">
        <f>ROUND(Scores!C94,2)</f>
        <v>0.91</v>
      </c>
      <c r="D94">
        <f>ROUND(Scores!D94,1)</f>
        <v>98</v>
      </c>
      <c r="E94" s="2">
        <f>ROUND(Scores!E94,2)</f>
        <v>0.87</v>
      </c>
      <c r="F94">
        <f>ROUND(Scores!F94,1)</f>
        <v>77</v>
      </c>
      <c r="G94" s="2">
        <f>ROUND(Scores!G94,2)</f>
        <v>0.87</v>
      </c>
      <c r="H94">
        <f>ROUND(Scores!H94,1)</f>
        <v>59</v>
      </c>
      <c r="I94" s="2">
        <f>ROUND(Scores!I94,2)</f>
        <v>0.76</v>
      </c>
      <c r="J94">
        <f>ROUND(Scores!J94,1)</f>
        <v>92</v>
      </c>
      <c r="K94" s="2">
        <f>ROUND(Scores!K94,2)</f>
        <v>0.74</v>
      </c>
      <c r="L94" s="2">
        <f>ROUND(Scores!L94,2)</f>
        <v>0.86</v>
      </c>
    </row>
    <row r="95" spans="1:12" ht="12.75">
      <c r="A95" s="8">
        <f>Scores!A95</f>
        <v>93578478</v>
      </c>
      <c r="B95">
        <f>ROUND(Scores!B95,1)</f>
        <v>75</v>
      </c>
      <c r="C95" s="2">
        <f>ROUND(Scores!C95,2)</f>
        <v>0.71</v>
      </c>
      <c r="D95">
        <f>ROUND(Scores!D95,1)</f>
        <v>90</v>
      </c>
      <c r="E95" s="2">
        <f>ROUND(Scores!E95,2)</f>
        <v>0.8</v>
      </c>
      <c r="F95">
        <f>ROUND(Scores!F95,1)</f>
        <v>69</v>
      </c>
      <c r="G95" s="2">
        <f>ROUND(Scores!G95,2)</f>
        <v>0.78</v>
      </c>
      <c r="H95">
        <f>ROUND(Scores!H95,1)</f>
        <v>60</v>
      </c>
      <c r="I95" s="2">
        <f>ROUND(Scores!I95,2)</f>
        <v>0.77</v>
      </c>
      <c r="J95">
        <f>ROUND(Scores!J95,1)</f>
        <v>92</v>
      </c>
      <c r="K95" s="2">
        <f>ROUND(Scores!K95,2)</f>
        <v>0.74</v>
      </c>
      <c r="L95" s="2">
        <f>ROUND(Scores!L95,2)</f>
        <v>0.76</v>
      </c>
    </row>
    <row r="96" spans="1:11" ht="12.75">
      <c r="A96" s="8">
        <f>Scores!A96</f>
        <v>93637323</v>
      </c>
      <c r="B96">
        <f>ROUND(Scores!B96,1)</f>
        <v>80</v>
      </c>
      <c r="C96" s="2">
        <f>ROUND(Scores!C96,2)</f>
        <v>0.76</v>
      </c>
      <c r="F96">
        <f>ROUND(Scores!F96,1)</f>
        <v>79</v>
      </c>
      <c r="G96" s="2">
        <f>ROUND(Scores!G96,2)</f>
        <v>0.89</v>
      </c>
      <c r="H96">
        <f>ROUND(Scores!H96,1)</f>
        <v>63</v>
      </c>
      <c r="I96" s="2">
        <f>ROUND(Scores!I96,2)</f>
        <v>0.81</v>
      </c>
      <c r="J96">
        <f>ROUND(Scores!J96,1)</f>
        <v>92</v>
      </c>
      <c r="K96" s="2">
        <f>ROUND(Scores!K96,2)</f>
        <v>0.74</v>
      </c>
    </row>
  </sheetData>
  <sheetProtection password="C33A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JonC</dc:creator>
  <cp:keywords/>
  <dc:description/>
  <cp:lastModifiedBy>JonC101</cp:lastModifiedBy>
  <dcterms:created xsi:type="dcterms:W3CDTF">2003-10-16T22:22:34Z</dcterms:created>
  <dcterms:modified xsi:type="dcterms:W3CDTF">2010-03-30T23:19:46Z</dcterms:modified>
  <cp:category/>
  <cp:version/>
  <cp:contentType/>
  <cp:contentStatus/>
</cp:coreProperties>
</file>