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4"/>
  </bookViews>
  <sheets>
    <sheet name="Overview" sheetId="1" r:id="rId1"/>
    <sheet name="Capital Share" sheetId="2" r:id="rId2"/>
    <sheet name="Capital Share -- Extra" sheetId="3" r:id="rId3"/>
    <sheet name="KY" sheetId="4" r:id="rId4"/>
    <sheet name="KY wo land housing" sheetId="5" r:id="rId5"/>
    <sheet name="Total Income" sheetId="6" r:id="rId6"/>
    <sheet name="Wealth" sheetId="7" r:id="rId7"/>
  </sheets>
  <definedNames/>
  <calcPr fullCalcOnLoad="1"/>
</workbook>
</file>

<file path=xl/sharedStrings.xml><?xml version="1.0" encoding="utf-8"?>
<sst xmlns="http://schemas.openxmlformats.org/spreadsheetml/2006/main" count="259" uniqueCount="132">
  <si>
    <t>This file contains data copied from the Piketty spreadsheet files in the supplemental materials section for his book.</t>
  </si>
  <si>
    <t xml:space="preserve">See here:  http://piketty.pse.ens.fr/en/capital21c2
</t>
  </si>
  <si>
    <t>Copied select data for my JEP article.</t>
  </si>
  <si>
    <t>Chad  7/7/14</t>
  </si>
  <si>
    <t>D</t>
  </si>
  <si>
    <t>US from Piketty-Zucman 2014 QJE – see next sheet (extra)</t>
  </si>
  <si>
    <t>CAPITAL SHARE OF INCOME</t>
  </si>
  <si>
    <t>C</t>
  </si>
  <si>
    <t>Capital share</t>
  </si>
  <si>
    <t>U.S.</t>
  </si>
  <si>
    <r>
      <t>Y</t>
    </r>
    <r>
      <rPr>
        <b/>
        <vertAlign val="subscript"/>
        <sz val="10"/>
        <rFont val="Arial"/>
        <family val="2"/>
      </rPr>
      <t>Kt</t>
    </r>
    <r>
      <rPr>
        <b/>
        <vertAlign val="superscript"/>
        <sz val="10"/>
        <rFont val="Arial"/>
        <family val="2"/>
      </rPr>
      <t>*</t>
    </r>
  </si>
  <si>
    <t>A</t>
  </si>
  <si>
    <t>B</t>
  </si>
  <si>
    <t>France</t>
  </si>
  <si>
    <t>U.K.</t>
  </si>
  <si>
    <t>US</t>
  </si>
  <si>
    <t xml:space="preserve"> Capital income share (observed)</t>
  </si>
  <si>
    <t>NaN</t>
  </si>
  <si>
    <t>Capital income share for France from Figure 6.2 – See Chapter6 spreadsheet file.</t>
  </si>
  <si>
    <t>Capital income share for Britain from Figure 6.1 – See Chapter6 spreadsheet file.</t>
  </si>
  <si>
    <t>Capital share for U.S. from Figure 6.5, Table S6.3</t>
  </si>
  <si>
    <t>Capital shrae for US from Piketty Zucman QJE 2014 – see “extra” next sheet</t>
  </si>
  <si>
    <t>Averages over preceding decade.</t>
  </si>
  <si>
    <t>From Table S6.3 in the Chapter6 spreadsheet file for Piketty</t>
  </si>
  <si>
    <t xml:space="preserve">From Piketty Zucman “Capital is Back...” QJE 2014: </t>
  </si>
  <si>
    <t>http://gabriel-zucman.eu/files/capitalisback/USA.xlsx</t>
  </si>
  <si>
    <t xml:space="preserve">Table S6.3. Capital share in rich countries, 1970-2010                                                                                                                                                  (series used for figure 6.5)                                                                                                                                                                          </t>
  </si>
  <si>
    <t>Table US.11: Structure of national income in the U.S., 1929-2010: capital &amp; labor shares in national income</t>
  </si>
  <si>
    <t>Japan</t>
  </si>
  <si>
    <t>Germany</t>
  </si>
  <si>
    <t>Italy</t>
  </si>
  <si>
    <t>Canada</t>
  </si>
  <si>
    <t>Australia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</si>
  <si>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</si>
  <si>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</si>
  <si>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</si>
  <si>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</si>
  <si>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</si>
  <si>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</si>
  <si>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</si>
  <si>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</si>
  <si>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</si>
  <si>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</si>
  <si>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</si>
  <si>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</si>
  <si>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</si>
  <si>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</si>
  <si>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</si>
  <si>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</si>
  <si>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r>
      <t>% national income Y</t>
    </r>
    <r>
      <rPr>
        <vertAlign val="subscript"/>
        <sz val="10"/>
        <rFont val="Arial"/>
        <family val="2"/>
      </rPr>
      <t>t</t>
    </r>
  </si>
  <si>
    <r>
      <t>% factor-price national  income                             Y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pt</t>
    </r>
  </si>
  <si>
    <t>Total capital income</t>
  </si>
  <si>
    <t>including corporate capital income (net corporate profits)</t>
  </si>
  <si>
    <t>including housing capital income (net rents)</t>
  </si>
  <si>
    <t xml:space="preserve">including capital share of self-employmt net income </t>
  </si>
  <si>
    <t>including net foreign capital income</t>
  </si>
  <si>
    <t>plus: net govt interest payments</t>
  </si>
  <si>
    <t xml:space="preserve">memo: personal  interest payments </t>
  </si>
  <si>
    <t>Total labour income</t>
  </si>
  <si>
    <t>including labor income paid by corporati.</t>
  </si>
  <si>
    <t xml:space="preserve">including labor income paid by govt </t>
  </si>
  <si>
    <t xml:space="preserve">including labor share of self-employmt net income </t>
  </si>
  <si>
    <t xml:space="preserve">including net foreign labor income </t>
  </si>
  <si>
    <t>Labour share</t>
  </si>
  <si>
    <r>
      <t>Capital share</t>
    </r>
    <r>
      <rPr>
        <sz val="10"/>
        <rFont val="Arial"/>
        <family val="2"/>
      </rPr>
      <t xml:space="preserve"> (excl. govt interest)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</si>
  <si>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>*</t>
    </r>
  </si>
  <si>
    <r>
      <t>Y</t>
    </r>
    <r>
      <rPr>
        <vertAlign val="subscript"/>
        <sz val="10"/>
        <rFont val="Arial"/>
        <family val="2"/>
      </rPr>
      <t>Kct</t>
    </r>
  </si>
  <si>
    <r>
      <t>Y</t>
    </r>
    <r>
      <rPr>
        <vertAlign val="subscript"/>
        <sz val="10"/>
        <rFont val="Arial"/>
        <family val="2"/>
      </rPr>
      <t>ht</t>
    </r>
  </si>
  <si>
    <r>
      <t>Y</t>
    </r>
    <r>
      <rPr>
        <vertAlign val="subscript"/>
        <sz val="10"/>
        <rFont val="Arial"/>
        <family val="2"/>
      </rPr>
      <t>Kset</t>
    </r>
  </si>
  <si>
    <r>
      <t>FY</t>
    </r>
    <r>
      <rPr>
        <vertAlign val="subscript"/>
        <sz val="10"/>
        <rFont val="Arial"/>
        <family val="2"/>
      </rPr>
      <t>Kt</t>
    </r>
  </si>
  <si>
    <r>
      <t>Y</t>
    </r>
    <r>
      <rPr>
        <vertAlign val="subscript"/>
        <sz val="10"/>
        <rFont val="Arial"/>
        <family val="2"/>
      </rPr>
      <t>Kgt</t>
    </r>
  </si>
  <si>
    <r>
      <t>Y</t>
    </r>
    <r>
      <rPr>
        <b/>
        <vertAlign val="subscript"/>
        <sz val="10"/>
        <rFont val="Arial"/>
        <family val="2"/>
      </rPr>
      <t>Lt</t>
    </r>
  </si>
  <si>
    <r>
      <t>Y</t>
    </r>
    <r>
      <rPr>
        <vertAlign val="subscript"/>
        <sz val="10"/>
        <rFont val="Arial"/>
        <family val="2"/>
      </rPr>
      <t>Lct</t>
    </r>
  </si>
  <si>
    <r>
      <t>Y</t>
    </r>
    <r>
      <rPr>
        <vertAlign val="subscript"/>
        <sz val="10"/>
        <rFont val="Arial"/>
        <family val="2"/>
      </rPr>
      <t>gt</t>
    </r>
  </si>
  <si>
    <r>
      <t>Y</t>
    </r>
    <r>
      <rPr>
        <vertAlign val="subscript"/>
        <sz val="10"/>
        <rFont val="Arial"/>
        <family val="2"/>
      </rPr>
      <t>Lset</t>
    </r>
  </si>
  <si>
    <r>
      <t>FY</t>
    </r>
    <r>
      <rPr>
        <vertAlign val="subscript"/>
        <sz val="10"/>
        <rFont val="Arial"/>
        <family val="2"/>
      </rPr>
      <t>Lt</t>
    </r>
  </si>
  <si>
    <r>
      <t>Y</t>
    </r>
    <r>
      <rPr>
        <b/>
        <vertAlign val="subscript"/>
        <sz val="10"/>
        <rFont val="Arial"/>
        <family val="2"/>
      </rPr>
      <t>Kt</t>
    </r>
    <r>
      <rPr>
        <b/>
        <sz val="10"/>
        <rFont val="Arial"/>
        <family val="2"/>
      </rPr>
      <t xml:space="preserve"> </t>
    </r>
  </si>
  <si>
    <t>Series extracted from Piketty-Zucman 2013 (link frozen on 17-3-2013)</t>
  </si>
  <si>
    <r>
      <t xml:space="preserve">Based on Figure 3.2, it looks like </t>
    </r>
    <r>
      <rPr>
        <b/>
        <sz val="10"/>
        <rFont val="Arial"/>
        <family val="2"/>
      </rPr>
      <t>THIS</t>
    </r>
    <r>
      <rPr>
        <sz val="10"/>
        <rFont val="Arial"/>
        <family val="2"/>
      </rPr>
      <t xml:space="preserve"> is really the </t>
    </r>
  </si>
  <si>
    <t>national capital series – e.g. look at France</t>
  </si>
  <si>
    <t>(% national income)</t>
  </si>
  <si>
    <t>National capital</t>
  </si>
  <si>
    <t>Private capital</t>
  </si>
  <si>
    <r>
      <t>W</t>
    </r>
    <r>
      <rPr>
        <b/>
        <vertAlign val="subscript"/>
        <sz val="10"/>
        <rFont val="Arial"/>
        <family val="2"/>
      </rPr>
      <t>n</t>
    </r>
  </si>
  <si>
    <t>USA</t>
  </si>
  <si>
    <t>UK</t>
  </si>
  <si>
    <t>Europe</t>
  </si>
  <si>
    <t xml:space="preserve">Table S4.5. National, public and private capital in Europe and in the United States, 1870-2010                                                                                                                                                 (series used for figures 4.4 et 4.5) </t>
  </si>
  <si>
    <t>Public capital</t>
  </si>
  <si>
    <t>K/Y for France, from Figure 3.2 and Table S3.2 of Piketty spreadsheet</t>
  </si>
  <si>
    <t>From Table S4.5 in Piketty Chapter4 spreadsheets</t>
  </si>
  <si>
    <t>Capital-Output ratio, excluding land and housing</t>
  </si>
  <si>
    <t>Table S3.1. Capital in the Britain, 1700-2010  (series used for figures 3.1, 3.3 et 3.5)</t>
  </si>
  <si>
    <t>Sum of “Other domestic capital” and “Net foreign capital”</t>
  </si>
  <si>
    <t>incl. Land</t>
  </si>
  <si>
    <t>incl. Housing</t>
  </si>
  <si>
    <t>incl. Other domestic capital assets</t>
  </si>
  <si>
    <t>incl. Net foreign capital</t>
  </si>
  <si>
    <t>incl. Public assets</t>
  </si>
  <si>
    <t>incl. Public debt</t>
  </si>
  <si>
    <t>Britain</t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</si>
  <si>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</si>
  <si>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</si>
  <si>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Source: Piketty-Zucman 2013, UK.xls, links frozen on 01-24-2013.</t>
  </si>
  <si>
    <t>Table S3.2. Capital in France, 1700-2010                                                                                                                                           (series used for figures 3.2, 3.4 et 3.6)</t>
  </si>
  <si>
    <t>incl. private assets</t>
  </si>
  <si>
    <t>incl. private debt</t>
  </si>
  <si>
    <t>Source: Piketty-Zucman 2013, France.xls, links frozen on 01-24-2013</t>
  </si>
  <si>
    <t xml:space="preserve">Table S4.2. Capital in the United States, 1770-2010                                                                                                                                  (series used for figures 4.6, 4.7, 4.8 et 4.10)                                                                                                     </t>
  </si>
  <si>
    <t>(% national incomel)</t>
  </si>
  <si>
    <t xml:space="preserve">incl. Land </t>
  </si>
  <si>
    <t>Slaves</t>
  </si>
  <si>
    <t>National capital, incl. Slaves</t>
  </si>
  <si>
    <t>1770 (Sud)</t>
  </si>
  <si>
    <t>1770 (Nord)</t>
  </si>
  <si>
    <t xml:space="preserve">Source: Piketty-Zucman 2013, USA.xls, links frozen on 01-24-2013. </t>
  </si>
  <si>
    <t>Total Income Inequality, from Figures 9.2 and 9.3</t>
  </si>
  <si>
    <t>Use the WTID for this number – can't seem to find the US number in the supplemental spreadsheets</t>
  </si>
  <si>
    <t>Wealth Inequality – Figure 10.6</t>
  </si>
  <si>
    <t xml:space="preserve">Table S10.1. Concentration of wealth in Europe and in the USA, 1810-2010 (series used for figures 10.1-10.6) </t>
  </si>
  <si>
    <t>(Share of the top x% wealthiest in the total wealth)</t>
  </si>
  <si>
    <t>United Kingdom</t>
  </si>
  <si>
    <t>United States</t>
  </si>
  <si>
    <t>Sweden</t>
  </si>
  <si>
    <t>Top 10%</t>
  </si>
  <si>
    <t>Top 1%</t>
  </si>
  <si>
    <t>Top 0,1%</t>
  </si>
  <si>
    <t>Top 1% (Paris)</t>
  </si>
  <si>
    <t>Note Well: Saez-Zucman 2014 (preliminary slides, no paper or data) – use better techniques and show a large rise in U.S. wealth inequality since 1978</t>
  </si>
  <si>
    <t>http://gabriel-zucman.eu/</t>
  </si>
  <si>
    <t>The Distribution of US Wealth...</t>
  </si>
  <si>
    <t>Top 1% Numbers collected from table above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</si>
</sst>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0%"/>
    <numFmt numFmtId="167" formatCode="0.00%"/>
    <numFmt numFmtId="168" formatCode="0.0%"/>
    <numFmt numFmtId="169" formatCode="0"/>
  </numFmts>
  <fonts count="18">
    <font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FreeSans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3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2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 wrapText="1"/>
    </xf>
    <xf numFmtId="166" fontId="3" fillId="0" borderId="6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6" fontId="3" fillId="0" borderId="8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5" xfId="21" applyFont="1" applyBorder="1">
      <alignment/>
      <protection/>
    </xf>
    <xf numFmtId="164" fontId="7" fillId="0" borderId="9" xfId="21" applyFont="1" applyBorder="1" applyAlignment="1">
      <alignment horizontal="center" vertical="center" wrapText="1"/>
      <protection/>
    </xf>
    <xf numFmtId="164" fontId="2" fillId="0" borderId="5" xfId="21" applyFont="1" applyBorder="1" applyAlignment="1">
      <alignment horizontal="center"/>
      <protection/>
    </xf>
    <xf numFmtId="166" fontId="7" fillId="0" borderId="10" xfId="21" applyNumberFormat="1" applyFont="1" applyBorder="1" applyAlignment="1">
      <alignment horizontal="center"/>
      <protection/>
    </xf>
    <xf numFmtId="166" fontId="0" fillId="0" borderId="11" xfId="21" applyNumberFormat="1" applyBorder="1" applyAlignment="1">
      <alignment horizontal="center"/>
      <protection/>
    </xf>
    <xf numFmtId="164" fontId="0" fillId="0" borderId="0" xfId="0" applyFont="1" applyAlignment="1">
      <alignment horizontal="right"/>
    </xf>
    <xf numFmtId="166" fontId="7" fillId="0" borderId="11" xfId="21" applyNumberFormat="1" applyFont="1" applyBorder="1" applyAlignment="1">
      <alignment horizontal="center"/>
      <protection/>
    </xf>
    <xf numFmtId="166" fontId="2" fillId="0" borderId="0" xfId="0" applyNumberFormat="1" applyFont="1" applyAlignment="1">
      <alignment/>
    </xf>
    <xf numFmtId="164" fontId="2" fillId="0" borderId="12" xfId="21" applyFont="1" applyBorder="1" applyAlignment="1">
      <alignment horizontal="center"/>
      <protection/>
    </xf>
    <xf numFmtId="166" fontId="7" fillId="0" borderId="13" xfId="21" applyNumberFormat="1" applyFont="1" applyBorder="1" applyAlignment="1">
      <alignment horizontal="center"/>
      <protection/>
    </xf>
    <xf numFmtId="166" fontId="0" fillId="0" borderId="13" xfId="21" applyNumberFormat="1" applyBorder="1" applyAlignment="1">
      <alignment horizontal="center"/>
      <protection/>
    </xf>
    <xf numFmtId="166" fontId="3" fillId="0" borderId="8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5" xfId="0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4" fontId="8" fillId="0" borderId="9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18" xfId="0" applyBorder="1" applyAlignment="1">
      <alignment/>
    </xf>
    <xf numFmtId="165" fontId="4" fillId="0" borderId="18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wrapText="1"/>
    </xf>
    <xf numFmtId="164" fontId="10" fillId="0" borderId="22" xfId="0" applyFont="1" applyBorder="1" applyAlignment="1">
      <alignment horizontal="center" vertical="center" wrapText="1"/>
    </xf>
    <xf numFmtId="164" fontId="11" fillId="2" borderId="19" xfId="0" applyFont="1" applyFill="1" applyBorder="1" applyAlignment="1">
      <alignment horizontal="center" vertical="center" wrapText="1"/>
    </xf>
    <xf numFmtId="164" fontId="10" fillId="0" borderId="22" xfId="0" applyFont="1" applyFill="1" applyBorder="1" applyAlignment="1">
      <alignment horizontal="center" vertical="center" wrapText="1"/>
    </xf>
    <xf numFmtId="164" fontId="10" fillId="0" borderId="23" xfId="0" applyFont="1" applyFill="1" applyBorder="1" applyAlignment="1">
      <alignment horizontal="center" vertical="center" wrapText="1"/>
    </xf>
    <xf numFmtId="164" fontId="3" fillId="0" borderId="24" xfId="0" applyFont="1" applyBorder="1" applyAlignment="1">
      <alignment horizontal="center" vertical="center" wrapText="1"/>
    </xf>
    <xf numFmtId="164" fontId="3" fillId="0" borderId="25" xfId="0" applyFont="1" applyBorder="1" applyAlignment="1">
      <alignment horizontal="center" vertical="center" wrapText="1"/>
    </xf>
    <xf numFmtId="164" fontId="0" fillId="0" borderId="25" xfId="0" applyFont="1" applyBorder="1" applyAlignment="1">
      <alignment horizontal="center" vertical="center" wrapText="1"/>
    </xf>
    <xf numFmtId="164" fontId="0" fillId="0" borderId="26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12" fillId="0" borderId="27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4" fillId="0" borderId="0" xfId="19" applyFont="1" applyFill="1" applyBorder="1" applyAlignment="1" applyProtection="1">
      <alignment horizontal="center"/>
      <protection/>
    </xf>
    <xf numFmtId="165" fontId="4" fillId="0" borderId="18" xfId="19" applyFont="1" applyFill="1" applyBorder="1" applyAlignment="1" applyProtection="1">
      <alignment horizontal="center"/>
      <protection/>
    </xf>
    <xf numFmtId="165" fontId="3" fillId="0" borderId="29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12" fillId="2" borderId="29" xfId="0" applyNumberFormat="1" applyFont="1" applyFill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5" fontId="12" fillId="2" borderId="27" xfId="0" applyNumberFormat="1" applyFont="1" applyFill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4" fillId="0" borderId="14" xfId="19" applyFont="1" applyFill="1" applyBorder="1" applyAlignment="1" applyProtection="1">
      <alignment horizontal="center"/>
      <protection/>
    </xf>
    <xf numFmtId="165" fontId="4" fillId="0" borderId="32" xfId="19" applyFont="1" applyFill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4" fontId="0" fillId="0" borderId="0" xfId="21" applyFont="1" applyBorder="1">
      <alignment/>
      <protection/>
    </xf>
    <xf numFmtId="165" fontId="3" fillId="0" borderId="33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165" fontId="12" fillId="0" borderId="33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9" xfId="20" applyFont="1" applyBorder="1" applyAlignment="1">
      <alignment horizontal="center" vertical="center" wrapText="1"/>
      <protection/>
    </xf>
    <xf numFmtId="164" fontId="3" fillId="0" borderId="36" xfId="20" applyFont="1" applyBorder="1" applyAlignment="1">
      <alignment horizontal="center" vertical="center" wrapText="1"/>
      <protection/>
    </xf>
    <xf numFmtId="164" fontId="14" fillId="0" borderId="37" xfId="0" applyFont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 wrapText="1"/>
    </xf>
    <xf numFmtId="164" fontId="14" fillId="3" borderId="37" xfId="0" applyFont="1" applyFill="1" applyBorder="1" applyAlignment="1">
      <alignment horizontal="center" vertical="center" wrapText="1"/>
    </xf>
    <xf numFmtId="164" fontId="7" fillId="3" borderId="37" xfId="0" applyFont="1" applyFill="1" applyBorder="1" applyAlignment="1">
      <alignment horizontal="center" vertical="center" wrapText="1"/>
    </xf>
    <xf numFmtId="164" fontId="3" fillId="0" borderId="38" xfId="20" applyFont="1" applyBorder="1" applyAlignment="1">
      <alignment horizontal="center" vertical="center" wrapText="1"/>
      <protection/>
    </xf>
    <xf numFmtId="164" fontId="4" fillId="0" borderId="39" xfId="0" applyFont="1" applyBorder="1" applyAlignment="1">
      <alignment horizontal="center" vertical="center"/>
    </xf>
    <xf numFmtId="164" fontId="4" fillId="0" borderId="40" xfId="0" applyFont="1" applyBorder="1" applyAlignment="1">
      <alignment horizontal="center" vertical="center"/>
    </xf>
    <xf numFmtId="164" fontId="4" fillId="0" borderId="41" xfId="0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/>
    </xf>
    <xf numFmtId="164" fontId="4" fillId="3" borderId="39" xfId="0" applyFont="1" applyFill="1" applyBorder="1" applyAlignment="1">
      <alignment horizontal="center" vertical="center"/>
    </xf>
    <xf numFmtId="164" fontId="4" fillId="3" borderId="40" xfId="0" applyFont="1" applyFill="1" applyBorder="1" applyAlignment="1">
      <alignment horizontal="center" vertical="center"/>
    </xf>
    <xf numFmtId="164" fontId="4" fillId="3" borderId="41" xfId="0" applyFont="1" applyFill="1" applyBorder="1" applyAlignment="1">
      <alignment horizontal="center" vertical="center"/>
    </xf>
    <xf numFmtId="164" fontId="4" fillId="3" borderId="42" xfId="0" applyFont="1" applyFill="1" applyBorder="1" applyAlignment="1">
      <alignment horizontal="center" vertical="center" wrapText="1"/>
    </xf>
    <xf numFmtId="164" fontId="4" fillId="3" borderId="43" xfId="0" applyFont="1" applyFill="1" applyBorder="1" applyAlignment="1">
      <alignment horizontal="center" vertical="center"/>
    </xf>
    <xf numFmtId="164" fontId="0" fillId="0" borderId="10" xfId="20" applyBorder="1" applyAlignment="1">
      <alignment horizontal="center"/>
      <protection/>
    </xf>
    <xf numFmtId="165" fontId="3" fillId="0" borderId="11" xfId="20" applyNumberFormat="1" applyFont="1" applyBorder="1" applyAlignment="1">
      <alignment horizontal="center"/>
      <protection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44" xfId="19" applyFont="1" applyFill="1" applyBorder="1" applyAlignment="1" applyProtection="1">
      <alignment horizontal="center"/>
      <protection/>
    </xf>
    <xf numFmtId="164" fontId="4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2" fillId="3" borderId="0" xfId="19" applyFont="1" applyFill="1" applyBorder="1" applyAlignment="1" applyProtection="1">
      <alignment horizontal="center"/>
      <protection/>
    </xf>
    <xf numFmtId="165" fontId="2" fillId="3" borderId="6" xfId="0" applyNumberFormat="1" applyFont="1" applyFill="1" applyBorder="1" applyAlignment="1">
      <alignment horizontal="center"/>
    </xf>
    <xf numFmtId="165" fontId="4" fillId="3" borderId="18" xfId="0" applyNumberFormat="1" applyFont="1" applyFill="1" applyBorder="1" applyAlignment="1">
      <alignment horizontal="center"/>
    </xf>
    <xf numFmtId="165" fontId="4" fillId="3" borderId="44" xfId="0" applyNumberFormat="1" applyFont="1" applyFill="1" applyBorder="1" applyAlignment="1">
      <alignment horizontal="center"/>
    </xf>
    <xf numFmtId="164" fontId="0" fillId="0" borderId="5" xfId="20" applyBorder="1" applyAlignment="1">
      <alignment horizontal="center"/>
      <protection/>
    </xf>
    <xf numFmtId="164" fontId="0" fillId="0" borderId="11" xfId="20" applyBorder="1" applyAlignment="1">
      <alignment horizontal="center"/>
      <protection/>
    </xf>
    <xf numFmtId="165" fontId="2" fillId="0" borderId="0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0" fillId="0" borderId="5" xfId="20" applyFont="1" applyBorder="1" applyAlignment="1">
      <alignment horizontal="center" wrapText="1"/>
      <protection/>
    </xf>
    <xf numFmtId="165" fontId="2" fillId="3" borderId="6" xfId="19" applyFont="1" applyFill="1" applyBorder="1" applyAlignment="1" applyProtection="1">
      <alignment horizontal="center"/>
      <protection/>
    </xf>
    <xf numFmtId="165" fontId="15" fillId="0" borderId="11" xfId="20" applyNumberFormat="1" applyFont="1" applyBorder="1" applyAlignment="1">
      <alignment horizontal="center"/>
      <protection/>
    </xf>
    <xf numFmtId="164" fontId="0" fillId="0" borderId="12" xfId="20" applyFont="1" applyBorder="1" applyAlignment="1">
      <alignment horizontal="center" wrapText="1"/>
      <protection/>
    </xf>
    <xf numFmtId="165" fontId="15" fillId="0" borderId="13" xfId="20" applyNumberFormat="1" applyFont="1" applyBorder="1" applyAlignment="1">
      <alignment horizontal="center"/>
      <protection/>
    </xf>
    <xf numFmtId="164" fontId="4" fillId="0" borderId="13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0" borderId="46" xfId="19" applyFont="1" applyFill="1" applyBorder="1" applyAlignment="1" applyProtection="1">
      <alignment horizontal="center"/>
      <protection/>
    </xf>
    <xf numFmtId="164" fontId="4" fillId="3" borderId="13" xfId="0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165" fontId="2" fillId="3" borderId="14" xfId="19" applyFont="1" applyFill="1" applyBorder="1" applyAlignment="1" applyProtection="1">
      <alignment horizontal="center"/>
      <protection/>
    </xf>
    <xf numFmtId="165" fontId="2" fillId="3" borderId="45" xfId="0" applyNumberFormat="1" applyFont="1" applyFill="1" applyBorder="1" applyAlignment="1">
      <alignment horizontal="center"/>
    </xf>
    <xf numFmtId="165" fontId="4" fillId="3" borderId="32" xfId="0" applyNumberFormat="1" applyFont="1" applyFill="1" applyBorder="1" applyAlignment="1">
      <alignment horizontal="center"/>
    </xf>
    <xf numFmtId="165" fontId="4" fillId="3" borderId="46" xfId="0" applyNumberFormat="1" applyFont="1" applyFill="1" applyBorder="1" applyAlignment="1">
      <alignment horizontal="center"/>
    </xf>
    <xf numFmtId="164" fontId="7" fillId="0" borderId="37" xfId="0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/>
    </xf>
    <xf numFmtId="165" fontId="2" fillId="0" borderId="0" xfId="19" applyFont="1" applyFill="1" applyBorder="1" applyAlignment="1" applyProtection="1">
      <alignment horizontal="center"/>
      <protection/>
    </xf>
    <xf numFmtId="165" fontId="2" fillId="0" borderId="6" xfId="0" applyNumberFormat="1" applyFont="1" applyFill="1" applyBorder="1" applyAlignment="1">
      <alignment horizontal="center"/>
    </xf>
    <xf numFmtId="165" fontId="2" fillId="0" borderId="0" xfId="19" applyNumberFormat="1" applyFont="1" applyFill="1" applyBorder="1" applyAlignment="1" applyProtection="1">
      <alignment horizontal="center"/>
      <protection/>
    </xf>
    <xf numFmtId="165" fontId="2" fillId="0" borderId="6" xfId="19" applyFont="1" applyFill="1" applyBorder="1" applyAlignment="1" applyProtection="1">
      <alignment horizontal="center"/>
      <protection/>
    </xf>
    <xf numFmtId="165" fontId="4" fillId="0" borderId="46" xfId="0" applyNumberFormat="1" applyFont="1" applyBorder="1" applyAlignment="1">
      <alignment horizontal="center"/>
    </xf>
    <xf numFmtId="165" fontId="2" fillId="0" borderId="14" xfId="19" applyFont="1" applyFill="1" applyBorder="1" applyAlignment="1" applyProtection="1">
      <alignment horizontal="center"/>
      <protection/>
    </xf>
    <xf numFmtId="165" fontId="2" fillId="0" borderId="45" xfId="0" applyNumberFormat="1" applyFont="1" applyFill="1" applyBorder="1" applyAlignment="1">
      <alignment horizontal="center"/>
    </xf>
    <xf numFmtId="165" fontId="2" fillId="0" borderId="14" xfId="19" applyNumberFormat="1" applyFont="1" applyFill="1" applyBorder="1" applyAlignment="1" applyProtection="1">
      <alignment horizontal="center"/>
      <protection/>
    </xf>
    <xf numFmtId="165" fontId="2" fillId="0" borderId="45" xfId="0" applyNumberFormat="1" applyFont="1" applyBorder="1" applyAlignment="1">
      <alignment horizontal="center"/>
    </xf>
    <xf numFmtId="164" fontId="16" fillId="0" borderId="0" xfId="0" applyFont="1" applyAlignment="1">
      <alignment horizontal="center" vertical="center"/>
    </xf>
    <xf numFmtId="164" fontId="0" fillId="0" borderId="0" xfId="25">
      <alignment/>
      <protection/>
    </xf>
    <xf numFmtId="164" fontId="7" fillId="0" borderId="9" xfId="25" applyFont="1" applyBorder="1" applyAlignment="1">
      <alignment horizontal="center" vertical="center" wrapText="1"/>
      <protection/>
    </xf>
    <xf numFmtId="164" fontId="0" fillId="0" borderId="47" xfId="25" applyBorder="1">
      <alignment/>
      <protection/>
    </xf>
    <xf numFmtId="164" fontId="0" fillId="0" borderId="0" xfId="25" applyBorder="1">
      <alignment/>
      <protection/>
    </xf>
    <xf numFmtId="164" fontId="0" fillId="0" borderId="0" xfId="25" applyBorder="1" applyAlignment="1">
      <alignment horizontal="center"/>
      <protection/>
    </xf>
    <xf numFmtId="164" fontId="0" fillId="0" borderId="0" xfId="25" applyFont="1" applyBorder="1" applyAlignment="1">
      <alignment horizontal="center"/>
      <protection/>
    </xf>
    <xf numFmtId="164" fontId="0" fillId="0" borderId="9" xfId="25" applyFont="1" applyBorder="1" applyAlignment="1">
      <alignment horizontal="center" vertical="center" wrapText="1"/>
      <protection/>
    </xf>
    <xf numFmtId="164" fontId="3" fillId="0" borderId="36" xfId="25" applyFont="1" applyBorder="1" applyAlignment="1">
      <alignment horizontal="center" vertical="center" wrapText="1"/>
      <protection/>
    </xf>
    <xf numFmtId="164" fontId="12" fillId="0" borderId="48" xfId="25" applyFont="1" applyBorder="1" applyAlignment="1">
      <alignment horizontal="center" vertical="center" wrapText="1"/>
      <protection/>
    </xf>
    <xf numFmtId="164" fontId="12" fillId="0" borderId="49" xfId="25" applyFont="1" applyBorder="1" applyAlignment="1">
      <alignment horizontal="center" vertical="center" wrapText="1"/>
      <protection/>
    </xf>
    <xf numFmtId="164" fontId="12" fillId="0" borderId="50" xfId="25" applyFont="1" applyBorder="1" applyAlignment="1">
      <alignment horizontal="center" vertical="center" wrapText="1"/>
      <protection/>
    </xf>
    <xf numFmtId="164" fontId="3" fillId="0" borderId="10" xfId="25" applyFont="1" applyBorder="1" applyAlignment="1">
      <alignment horizontal="center" vertical="center" wrapText="1"/>
      <protection/>
    </xf>
    <xf numFmtId="164" fontId="3" fillId="0" borderId="38" xfId="25" applyFont="1" applyBorder="1" applyAlignment="1">
      <alignment horizontal="center" vertical="center" wrapText="1"/>
      <protection/>
    </xf>
    <xf numFmtId="164" fontId="3" fillId="0" borderId="13" xfId="25" applyFont="1" applyBorder="1" applyAlignment="1">
      <alignment horizontal="center" vertical="center" wrapText="1"/>
      <protection/>
    </xf>
    <xf numFmtId="164" fontId="0" fillId="0" borderId="10" xfId="25" applyBorder="1" applyAlignment="1">
      <alignment horizontal="center"/>
      <protection/>
    </xf>
    <xf numFmtId="165" fontId="3" fillId="0" borderId="51" xfId="25" applyNumberFormat="1" applyFont="1" applyBorder="1" applyAlignment="1">
      <alignment horizontal="center"/>
      <protection/>
    </xf>
    <xf numFmtId="165" fontId="0" fillId="0" borderId="52" xfId="25" applyNumberFormat="1" applyFont="1" applyBorder="1" applyAlignment="1">
      <alignment horizontal="center"/>
      <protection/>
    </xf>
    <xf numFmtId="165" fontId="0" fillId="0" borderId="27" xfId="25" applyNumberFormat="1" applyFont="1" applyBorder="1" applyAlignment="1">
      <alignment horizontal="center"/>
      <protection/>
    </xf>
    <xf numFmtId="165" fontId="0" fillId="0" borderId="44" xfId="25" applyNumberFormat="1" applyFont="1" applyBorder="1" applyAlignment="1">
      <alignment horizontal="center"/>
      <protection/>
    </xf>
    <xf numFmtId="165" fontId="3" fillId="0" borderId="5" xfId="25" applyNumberFormat="1" applyFont="1" applyBorder="1" applyAlignment="1">
      <alignment horizontal="center"/>
      <protection/>
    </xf>
    <xf numFmtId="165" fontId="0" fillId="0" borderId="53" xfId="25" applyNumberFormat="1" applyFont="1" applyBorder="1" applyAlignment="1">
      <alignment horizontal="center"/>
      <protection/>
    </xf>
    <xf numFmtId="165" fontId="3" fillId="0" borderId="11" xfId="25" applyNumberFormat="1" applyFont="1" applyBorder="1" applyAlignment="1">
      <alignment horizontal="center"/>
      <protection/>
    </xf>
    <xf numFmtId="167" fontId="0" fillId="0" borderId="0" xfId="0" applyNumberFormat="1" applyAlignment="1">
      <alignment/>
    </xf>
    <xf numFmtId="164" fontId="0" fillId="0" borderId="11" xfId="25" applyBorder="1" applyAlignment="1">
      <alignment horizontal="center"/>
      <protection/>
    </xf>
    <xf numFmtId="165" fontId="0" fillId="0" borderId="21" xfId="25" applyNumberFormat="1" applyFont="1" applyBorder="1" applyAlignment="1">
      <alignment horizontal="center"/>
      <protection/>
    </xf>
    <xf numFmtId="165" fontId="0" fillId="0" borderId="0" xfId="0" applyNumberFormat="1" applyAlignment="1">
      <alignment/>
    </xf>
    <xf numFmtId="164" fontId="0" fillId="0" borderId="11" xfId="25" applyFont="1" applyBorder="1" applyAlignment="1">
      <alignment horizontal="center" wrapText="1"/>
      <protection/>
    </xf>
    <xf numFmtId="165" fontId="12" fillId="0" borderId="27" xfId="25" applyNumberFormat="1" applyFont="1" applyBorder="1" applyAlignment="1">
      <alignment horizontal="center"/>
      <protection/>
    </xf>
    <xf numFmtId="165" fontId="15" fillId="0" borderId="11" xfId="25" applyNumberFormat="1" applyFont="1" applyBorder="1" applyAlignment="1">
      <alignment horizontal="center"/>
      <protection/>
    </xf>
    <xf numFmtId="165" fontId="12" fillId="0" borderId="21" xfId="25" applyNumberFormat="1" applyFont="1" applyBorder="1" applyAlignment="1">
      <alignment horizontal="center"/>
      <protection/>
    </xf>
    <xf numFmtId="165" fontId="12" fillId="0" borderId="44" xfId="25" applyNumberFormat="1" applyFont="1" applyBorder="1" applyAlignment="1">
      <alignment horizontal="center"/>
      <protection/>
    </xf>
    <xf numFmtId="165" fontId="15" fillId="0" borderId="5" xfId="25" applyNumberFormat="1" applyFont="1" applyBorder="1" applyAlignment="1">
      <alignment horizontal="center"/>
      <protection/>
    </xf>
    <xf numFmtId="165" fontId="12" fillId="0" borderId="53" xfId="25" applyNumberFormat="1" applyFont="1" applyBorder="1" applyAlignment="1">
      <alignment horizontal="center"/>
      <protection/>
    </xf>
    <xf numFmtId="164" fontId="0" fillId="0" borderId="13" xfId="25" applyFont="1" applyBorder="1" applyAlignment="1">
      <alignment horizontal="center" wrapText="1"/>
      <protection/>
    </xf>
    <xf numFmtId="165" fontId="15" fillId="0" borderId="13" xfId="25" applyNumberFormat="1" applyFont="1" applyBorder="1" applyAlignment="1">
      <alignment horizontal="center"/>
      <protection/>
    </xf>
    <xf numFmtId="165" fontId="12" fillId="0" borderId="38" xfId="25" applyNumberFormat="1" applyFont="1" applyBorder="1" applyAlignment="1">
      <alignment horizontal="center"/>
      <protection/>
    </xf>
    <xf numFmtId="165" fontId="12" fillId="0" borderId="54" xfId="25" applyNumberFormat="1" applyFont="1" applyBorder="1" applyAlignment="1">
      <alignment horizontal="center"/>
      <protection/>
    </xf>
    <xf numFmtId="165" fontId="12" fillId="0" borderId="46" xfId="25" applyNumberFormat="1" applyFont="1" applyBorder="1" applyAlignment="1">
      <alignment horizontal="center"/>
      <protection/>
    </xf>
    <xf numFmtId="165" fontId="15" fillId="0" borderId="12" xfId="25" applyNumberFormat="1" applyFont="1" applyBorder="1" applyAlignment="1">
      <alignment horizontal="center"/>
      <protection/>
    </xf>
    <xf numFmtId="165" fontId="12" fillId="0" borderId="55" xfId="25" applyNumberFormat="1" applyFont="1" applyBorder="1" applyAlignment="1">
      <alignment horizontal="center"/>
      <protection/>
    </xf>
    <xf numFmtId="164" fontId="0" fillId="0" borderId="56" xfId="25" applyFont="1" applyBorder="1" applyAlignment="1">
      <alignment wrapText="1"/>
      <protection/>
    </xf>
    <xf numFmtId="164" fontId="0" fillId="0" borderId="57" xfId="25" applyBorder="1">
      <alignment/>
      <protection/>
    </xf>
    <xf numFmtId="164" fontId="0" fillId="0" borderId="12" xfId="25" applyFont="1" applyBorder="1" applyAlignment="1">
      <alignment wrapText="1"/>
      <protection/>
    </xf>
    <xf numFmtId="164" fontId="0" fillId="0" borderId="14" xfId="25" applyBorder="1">
      <alignment/>
      <protection/>
    </xf>
    <xf numFmtId="168" fontId="0" fillId="0" borderId="32" xfId="25" applyNumberFormat="1" applyBorder="1">
      <alignment/>
      <protection/>
    </xf>
    <xf numFmtId="165" fontId="3" fillId="0" borderId="36" xfId="25" applyNumberFormat="1" applyFont="1" applyBorder="1" applyAlignment="1">
      <alignment horizontal="center"/>
      <protection/>
    </xf>
    <xf numFmtId="165" fontId="3" fillId="0" borderId="10" xfId="25" applyNumberFormat="1" applyFont="1" applyBorder="1" applyAlignment="1">
      <alignment horizontal="center"/>
      <protection/>
    </xf>
    <xf numFmtId="165" fontId="0" fillId="0" borderId="0" xfId="25" applyNumberFormat="1" applyFont="1" applyBorder="1" applyAlignment="1">
      <alignment horizontal="center"/>
      <protection/>
    </xf>
    <xf numFmtId="165" fontId="0" fillId="0" borderId="58" xfId="25" applyNumberFormat="1" applyFont="1" applyBorder="1" applyAlignment="1">
      <alignment horizontal="center"/>
      <protection/>
    </xf>
    <xf numFmtId="164" fontId="0" fillId="0" borderId="5" xfId="25" applyBorder="1" applyAlignment="1">
      <alignment horizontal="center"/>
      <protection/>
    </xf>
    <xf numFmtId="165" fontId="3" fillId="0" borderId="21" xfId="25" applyNumberFormat="1" applyFont="1" applyBorder="1" applyAlignment="1">
      <alignment horizontal="center"/>
      <protection/>
    </xf>
    <xf numFmtId="164" fontId="0" fillId="0" borderId="5" xfId="25" applyFont="1" applyBorder="1" applyAlignment="1">
      <alignment horizontal="center" wrapText="1"/>
      <protection/>
    </xf>
    <xf numFmtId="165" fontId="12" fillId="0" borderId="0" xfId="25" applyNumberFormat="1" applyFont="1" applyBorder="1" applyAlignment="1">
      <alignment horizontal="center"/>
      <protection/>
    </xf>
    <xf numFmtId="164" fontId="0" fillId="0" borderId="12" xfId="25" applyFont="1" applyBorder="1" applyAlignment="1">
      <alignment horizontal="center" wrapText="1"/>
      <protection/>
    </xf>
    <xf numFmtId="165" fontId="3" fillId="0" borderId="38" xfId="25" applyNumberFormat="1" applyFont="1" applyBorder="1" applyAlignment="1">
      <alignment horizontal="center"/>
      <protection/>
    </xf>
    <xf numFmtId="165" fontId="12" fillId="0" borderId="14" xfId="25" applyNumberFormat="1" applyFont="1" applyBorder="1" applyAlignment="1">
      <alignment horizontal="center"/>
      <protection/>
    </xf>
    <xf numFmtId="164" fontId="0" fillId="0" borderId="56" xfId="25" applyFont="1" applyBorder="1">
      <alignment/>
      <protection/>
    </xf>
    <xf numFmtId="164" fontId="0" fillId="0" borderId="47" xfId="25" applyBorder="1" applyAlignment="1">
      <alignment wrapText="1"/>
      <protection/>
    </xf>
    <xf numFmtId="164" fontId="7" fillId="0" borderId="9" xfId="23" applyFont="1" applyBorder="1" applyAlignment="1">
      <alignment horizontal="center" vertical="center" wrapText="1"/>
      <protection/>
    </xf>
    <xf numFmtId="164" fontId="0" fillId="0" borderId="0" xfId="23" applyBorder="1">
      <alignment/>
      <protection/>
    </xf>
    <xf numFmtId="164" fontId="0" fillId="0" borderId="0" xfId="23" applyBorder="1" applyAlignment="1">
      <alignment horizontal="center"/>
      <protection/>
    </xf>
    <xf numFmtId="164" fontId="0" fillId="0" borderId="0" xfId="23" applyFont="1" applyBorder="1" applyAlignment="1">
      <alignment horizontal="center"/>
      <protection/>
    </xf>
    <xf numFmtId="164" fontId="0" fillId="0" borderId="9" xfId="23" applyFont="1" applyBorder="1" applyAlignment="1">
      <alignment horizontal="center" vertical="center" wrapText="1"/>
      <protection/>
    </xf>
    <xf numFmtId="164" fontId="3" fillId="0" borderId="36" xfId="23" applyFont="1" applyBorder="1" applyAlignment="1">
      <alignment horizontal="center" vertical="center" wrapText="1"/>
      <protection/>
    </xf>
    <xf numFmtId="164" fontId="12" fillId="0" borderId="48" xfId="23" applyFont="1" applyBorder="1" applyAlignment="1">
      <alignment horizontal="center" vertical="center" wrapText="1"/>
      <protection/>
    </xf>
    <xf numFmtId="164" fontId="12" fillId="0" borderId="49" xfId="23" applyFont="1" applyBorder="1" applyAlignment="1">
      <alignment horizontal="center" vertical="center" wrapText="1"/>
      <protection/>
    </xf>
    <xf numFmtId="164" fontId="12" fillId="0" borderId="50" xfId="23" applyFont="1" applyBorder="1" applyAlignment="1">
      <alignment horizontal="center" vertical="center" wrapText="1"/>
      <protection/>
    </xf>
    <xf numFmtId="164" fontId="3" fillId="0" borderId="10" xfId="23" applyFont="1" applyBorder="1" applyAlignment="1">
      <alignment horizontal="center" vertical="center" wrapText="1"/>
      <protection/>
    </xf>
    <xf numFmtId="164" fontId="12" fillId="0" borderId="59" xfId="20" applyFont="1" applyBorder="1" applyAlignment="1">
      <alignment horizontal="center" vertical="center" wrapText="1"/>
      <protection/>
    </xf>
    <xf numFmtId="164" fontId="12" fillId="0" borderId="50" xfId="20" applyFont="1" applyBorder="1" applyAlignment="1">
      <alignment horizontal="center" vertical="center" wrapText="1"/>
      <protection/>
    </xf>
    <xf numFmtId="164" fontId="3" fillId="0" borderId="38" xfId="23" applyFont="1" applyBorder="1" applyAlignment="1">
      <alignment horizontal="center" vertical="center" wrapText="1"/>
      <protection/>
    </xf>
    <xf numFmtId="164" fontId="3" fillId="0" borderId="13" xfId="23" applyFont="1" applyBorder="1" applyAlignment="1">
      <alignment horizontal="center" vertical="center" wrapText="1"/>
      <protection/>
    </xf>
    <xf numFmtId="169" fontId="0" fillId="0" borderId="10" xfId="20" applyNumberFormat="1" applyFont="1" applyBorder="1" applyAlignment="1">
      <alignment horizontal="center"/>
      <protection/>
    </xf>
    <xf numFmtId="165" fontId="3" fillId="0" borderId="56" xfId="20" applyNumberFormat="1" applyFont="1" applyBorder="1" applyAlignment="1">
      <alignment horizontal="center"/>
      <protection/>
    </xf>
    <xf numFmtId="165" fontId="0" fillId="0" borderId="60" xfId="20" applyNumberFormat="1" applyFont="1" applyBorder="1" applyAlignment="1">
      <alignment horizontal="center"/>
      <protection/>
    </xf>
    <xf numFmtId="165" fontId="0" fillId="0" borderId="57" xfId="20" applyNumberFormat="1" applyFont="1" applyBorder="1" applyAlignment="1">
      <alignment horizontal="center"/>
      <protection/>
    </xf>
    <xf numFmtId="165" fontId="3" fillId="0" borderId="10" xfId="20" applyNumberFormat="1" applyFont="1" applyBorder="1" applyAlignment="1">
      <alignment horizontal="center"/>
      <protection/>
    </xf>
    <xf numFmtId="165" fontId="0" fillId="0" borderId="36" xfId="20" applyNumberFormat="1" applyFont="1" applyBorder="1" applyAlignment="1">
      <alignment horizontal="center"/>
      <protection/>
    </xf>
    <xf numFmtId="165" fontId="3" fillId="0" borderId="57" xfId="20" applyNumberFormat="1" applyFont="1" applyBorder="1" applyAlignment="1">
      <alignment horizontal="center"/>
      <protection/>
    </xf>
    <xf numFmtId="169" fontId="0" fillId="0" borderId="11" xfId="20" applyNumberFormat="1" applyFont="1" applyBorder="1" applyAlignment="1">
      <alignment horizontal="center"/>
      <protection/>
    </xf>
    <xf numFmtId="165" fontId="3" fillId="0" borderId="5" xfId="20" applyNumberFormat="1" applyFont="1" applyBorder="1" applyAlignment="1">
      <alignment horizontal="center"/>
      <protection/>
    </xf>
    <xf numFmtId="165" fontId="0" fillId="0" borderId="27" xfId="20" applyNumberFormat="1" applyFont="1" applyBorder="1" applyAlignment="1">
      <alignment horizontal="center"/>
      <protection/>
    </xf>
    <xf numFmtId="165" fontId="0" fillId="0" borderId="18" xfId="20" applyNumberFormat="1" applyFont="1" applyBorder="1" applyAlignment="1">
      <alignment horizontal="center"/>
      <protection/>
    </xf>
    <xf numFmtId="165" fontId="0" fillId="0" borderId="21" xfId="20" applyNumberFormat="1" applyFont="1" applyBorder="1" applyAlignment="1">
      <alignment horizontal="center"/>
      <protection/>
    </xf>
    <xf numFmtId="165" fontId="3" fillId="0" borderId="18" xfId="20" applyNumberFormat="1" applyFont="1" applyBorder="1" applyAlignment="1">
      <alignment horizontal="center"/>
      <protection/>
    </xf>
    <xf numFmtId="169" fontId="0" fillId="0" borderId="13" xfId="20" applyNumberFormat="1" applyFont="1" applyBorder="1" applyAlignment="1">
      <alignment horizontal="center"/>
      <protection/>
    </xf>
    <xf numFmtId="165" fontId="3" fillId="0" borderId="12" xfId="20" applyNumberFormat="1" applyFont="1" applyBorder="1" applyAlignment="1">
      <alignment horizontal="center"/>
      <protection/>
    </xf>
    <xf numFmtId="165" fontId="0" fillId="0" borderId="54" xfId="20" applyNumberFormat="1" applyFont="1" applyBorder="1" applyAlignment="1">
      <alignment horizontal="center"/>
      <protection/>
    </xf>
    <xf numFmtId="165" fontId="0" fillId="0" borderId="32" xfId="20" applyNumberFormat="1" applyFont="1" applyBorder="1" applyAlignment="1">
      <alignment horizontal="center"/>
      <protection/>
    </xf>
    <xf numFmtId="165" fontId="3" fillId="0" borderId="13" xfId="20" applyNumberFormat="1" applyFont="1" applyBorder="1" applyAlignment="1">
      <alignment horizontal="center"/>
      <protection/>
    </xf>
    <xf numFmtId="165" fontId="0" fillId="0" borderId="38" xfId="20" applyNumberFormat="1" applyFont="1" applyBorder="1" applyAlignment="1">
      <alignment horizontal="center"/>
      <protection/>
    </xf>
    <xf numFmtId="165" fontId="3" fillId="0" borderId="32" xfId="20" applyNumberFormat="1" applyFont="1" applyBorder="1" applyAlignment="1">
      <alignment horizontal="center"/>
      <protection/>
    </xf>
    <xf numFmtId="164" fontId="0" fillId="0" borderId="0" xfId="23">
      <alignment/>
      <protection/>
    </xf>
    <xf numFmtId="164" fontId="0" fillId="0" borderId="56" xfId="20" applyFont="1" applyBorder="1" applyAlignment="1">
      <alignment wrapText="1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6" fillId="0" borderId="10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7" fillId="0" borderId="56" xfId="0" applyFont="1" applyBorder="1" applyAlignment="1">
      <alignment horizontal="center" vertical="center" wrapText="1"/>
    </xf>
    <xf numFmtId="164" fontId="7" fillId="0" borderId="61" xfId="0" applyFont="1" applyBorder="1" applyAlignment="1">
      <alignment horizontal="center" vertical="center" wrapText="1"/>
    </xf>
    <xf numFmtId="164" fontId="7" fillId="0" borderId="62" xfId="0" applyFont="1" applyBorder="1" applyAlignment="1">
      <alignment horizontal="center" vertical="center" wrapText="1"/>
    </xf>
    <xf numFmtId="164" fontId="7" fillId="0" borderId="63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8" fontId="2" fillId="0" borderId="56" xfId="22" applyNumberFormat="1" applyFont="1" applyBorder="1" applyAlignment="1">
      <alignment horizontal="center"/>
      <protection/>
    </xf>
    <xf numFmtId="168" fontId="2" fillId="0" borderId="0" xfId="22" applyNumberFormat="1" applyFont="1" applyBorder="1" applyAlignment="1">
      <alignment horizontal="center"/>
      <protection/>
    </xf>
    <xf numFmtId="168" fontId="2" fillId="0" borderId="18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5" xfId="22" applyNumberFormat="1" applyFont="1" applyBorder="1" applyAlignment="1">
      <alignment horizontal="center"/>
      <protection/>
    </xf>
    <xf numFmtId="165" fontId="2" fillId="0" borderId="5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8" fontId="2" fillId="0" borderId="12" xfId="22" applyNumberFormat="1" applyFont="1" applyBorder="1" applyAlignment="1">
      <alignment horizontal="center"/>
      <protection/>
    </xf>
    <xf numFmtId="168" fontId="2" fillId="0" borderId="14" xfId="22" applyNumberFormat="1" applyFont="1" applyBorder="1" applyAlignment="1">
      <alignment horizontal="center"/>
      <protection/>
    </xf>
    <xf numFmtId="168" fontId="2" fillId="0" borderId="32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rance" xfId="20"/>
    <cellStyle name="Normal_MainTablesFigures" xfId="21"/>
    <cellStyle name="Normal_TabAnnexeH" xfId="22"/>
    <cellStyle name="Normal_France 2" xfId="23"/>
    <cellStyle name="Normal 3" xfId="24"/>
    <cellStyle name="Excel Built-in Normal_Franc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0:K13"/>
  <sheetViews>
    <sheetView zoomScale="74" zoomScaleNormal="74" workbookViewId="0" topLeftCell="A1">
      <selection activeCell="H17" sqref="H17"/>
    </sheetView>
  </sheetViews>
  <sheetFormatPr defaultColWidth="11.421875" defaultRowHeight="12.75"/>
  <cols>
    <col min="1" max="16384" width="11.57421875" style="0" customWidth="1"/>
  </cols>
  <sheetData>
    <row r="1" s="1" customFormat="1" ht="21" customHeight="1"/>
    <row r="2" s="1" customFormat="1" ht="21" customHeight="1"/>
    <row r="3" s="1" customFormat="1" ht="21" customHeight="1"/>
    <row r="4" s="1" customFormat="1" ht="21" customHeight="1"/>
    <row r="5" s="1" customFormat="1" ht="21" customHeight="1"/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>
      <c r="C10" s="1" t="s">
        <v>0</v>
      </c>
    </row>
    <row r="11" spans="3:11" s="1" customFormat="1" ht="33" customHeight="1">
      <c r="C11" s="2" t="s">
        <v>1</v>
      </c>
      <c r="D11" s="2"/>
      <c r="E11" s="2"/>
      <c r="F11" s="2"/>
      <c r="G11" s="2"/>
      <c r="H11" s="2"/>
      <c r="I11" s="2"/>
      <c r="J11" s="2"/>
      <c r="K11" s="2"/>
    </row>
    <row r="12" s="1" customFormat="1" ht="21" customHeight="1">
      <c r="C12" s="1" t="s">
        <v>2</v>
      </c>
    </row>
    <row r="13" s="1" customFormat="1" ht="21" customHeight="1">
      <c r="C13" s="1" t="s">
        <v>3</v>
      </c>
    </row>
  </sheetData>
  <sheetProtection selectLockedCells="1" selectUnlockedCells="1"/>
  <mergeCells count="1">
    <mergeCell ref="C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P86"/>
  <sheetViews>
    <sheetView zoomScale="74" zoomScaleNormal="74" workbookViewId="0" topLeftCell="A1">
      <selection activeCell="D14" sqref="D14"/>
    </sheetView>
  </sheetViews>
  <sheetFormatPr defaultColWidth="11.421875" defaultRowHeight="12.75"/>
  <cols>
    <col min="1" max="4" width="13.00390625" style="1" customWidth="1"/>
    <col min="5" max="5" width="27.00390625" style="1" customWidth="1"/>
    <col min="6" max="6" width="24.00390625" style="1" customWidth="1"/>
    <col min="7" max="20" width="13.00390625" style="1" customWidth="1"/>
    <col min="21" max="16384" width="11.57421875" style="0" customWidth="1"/>
  </cols>
  <sheetData>
    <row r="1" ht="18" customHeight="1">
      <c r="N1" s="1" t="s">
        <v>4</v>
      </c>
    </row>
    <row r="2" ht="18" customHeight="1">
      <c r="N2" s="1" t="s">
        <v>5</v>
      </c>
    </row>
    <row r="3" spans="5:15" ht="18" customHeight="1">
      <c r="E3" s="1" t="s">
        <v>6</v>
      </c>
      <c r="L3" s="3" t="s">
        <v>7</v>
      </c>
      <c r="O3" s="4" t="s">
        <v>8</v>
      </c>
    </row>
    <row r="4" spans="11:15" ht="18" customHeight="1">
      <c r="K4" s="5"/>
      <c r="L4" s="6" t="s">
        <v>9</v>
      </c>
      <c r="O4" s="7" t="s">
        <v>10</v>
      </c>
    </row>
    <row r="5" spans="11:15" ht="18" customHeight="1">
      <c r="K5" s="8">
        <v>1970</v>
      </c>
      <c r="L5" s="9">
        <v>0.2053881318927803</v>
      </c>
      <c r="N5" s="10">
        <v>1929</v>
      </c>
      <c r="O5" s="11">
        <v>0.31275085118175694</v>
      </c>
    </row>
    <row r="6" spans="11:16" ht="18" customHeight="1">
      <c r="K6" s="8">
        <v>1971</v>
      </c>
      <c r="L6" s="9">
        <v>0.2147958761793275</v>
      </c>
      <c r="N6" s="12">
        <v>1930</v>
      </c>
      <c r="O6" s="13">
        <v>0.2860185377805515</v>
      </c>
      <c r="P6" s="14"/>
    </row>
    <row r="7" spans="11:15" ht="18" customHeight="1">
      <c r="K7" s="8">
        <v>1972</v>
      </c>
      <c r="L7" s="9">
        <v>0.2173079133160752</v>
      </c>
      <c r="N7" s="10">
        <v>1931</v>
      </c>
      <c r="O7" s="11">
        <v>0.23806552805855696</v>
      </c>
    </row>
    <row r="8" spans="11:15" ht="18" customHeight="1">
      <c r="K8" s="8">
        <v>1973</v>
      </c>
      <c r="L8" s="9">
        <v>0.21266626252439044</v>
      </c>
      <c r="N8" s="10">
        <v>1932</v>
      </c>
      <c r="O8" s="11">
        <v>0.18980887282859496</v>
      </c>
    </row>
    <row r="9" spans="11:15" ht="18" customHeight="1">
      <c r="K9" s="8">
        <v>1974</v>
      </c>
      <c r="L9" s="9">
        <v>0.19931143297782816</v>
      </c>
      <c r="N9" s="10">
        <v>1933</v>
      </c>
      <c r="O9" s="11">
        <v>0.17567962003454232</v>
      </c>
    </row>
    <row r="10" spans="11:15" ht="18" customHeight="1">
      <c r="K10" s="8">
        <v>1975</v>
      </c>
      <c r="L10" s="9">
        <v>0.21280907018057849</v>
      </c>
      <c r="N10" s="10">
        <v>1934</v>
      </c>
      <c r="O10" s="11">
        <v>0.22325268669917572</v>
      </c>
    </row>
    <row r="11" spans="5:15" ht="18" customHeight="1">
      <c r="E11" s="3" t="s">
        <v>11</v>
      </c>
      <c r="F11" s="3" t="s">
        <v>12</v>
      </c>
      <c r="G11" s="3" t="s">
        <v>4</v>
      </c>
      <c r="K11" s="8">
        <v>1976</v>
      </c>
      <c r="L11" s="9">
        <v>0.2142495879197865</v>
      </c>
      <c r="N11" s="10">
        <v>1935</v>
      </c>
      <c r="O11" s="11">
        <v>0.23654832347140042</v>
      </c>
    </row>
    <row r="12" spans="5:15" ht="18" customHeight="1">
      <c r="E12" s="3" t="s">
        <v>13</v>
      </c>
      <c r="F12" s="3" t="s">
        <v>14</v>
      </c>
      <c r="G12" s="3" t="s">
        <v>15</v>
      </c>
      <c r="K12" s="8">
        <v>1977</v>
      </c>
      <c r="L12" s="9">
        <v>0.2221583167386429</v>
      </c>
      <c r="N12" s="10">
        <v>1936</v>
      </c>
      <c r="O12" s="11">
        <v>0.2553308823529412</v>
      </c>
    </row>
    <row r="13" spans="4:15" ht="39.75" customHeight="1">
      <c r="D13" s="15"/>
      <c r="E13" s="16" t="s">
        <v>16</v>
      </c>
      <c r="F13" s="16" t="s">
        <v>16</v>
      </c>
      <c r="K13" s="8">
        <v>1978</v>
      </c>
      <c r="L13" s="9">
        <v>0.22161522345166135</v>
      </c>
      <c r="N13" s="10">
        <v>1937</v>
      </c>
      <c r="O13" s="11">
        <v>0.24612188346461053</v>
      </c>
    </row>
    <row r="14" spans="4:15" ht="18" customHeight="1">
      <c r="D14" s="17">
        <f aca="true" t="shared" si="0" ref="D14:D21">D15-10</f>
        <v>1820</v>
      </c>
      <c r="E14" s="18">
        <v>0.30015489389482203</v>
      </c>
      <c r="F14" s="19">
        <v>0.4000000000000001</v>
      </c>
      <c r="G14" s="20" t="s">
        <v>17</v>
      </c>
      <c r="K14" s="8">
        <v>1979</v>
      </c>
      <c r="L14" s="9">
        <v>0.21243927539904298</v>
      </c>
      <c r="N14" s="10">
        <v>1938</v>
      </c>
      <c r="O14" s="11">
        <v>0.22687528027645154</v>
      </c>
    </row>
    <row r="15" spans="4:15" ht="18" customHeight="1">
      <c r="D15" s="17">
        <f t="shared" si="0"/>
        <v>1830</v>
      </c>
      <c r="E15" s="21">
        <v>0.3463409042045407</v>
      </c>
      <c r="F15" s="19">
        <v>0.41</v>
      </c>
      <c r="G15" s="20" t="s">
        <v>17</v>
      </c>
      <c r="K15" s="8">
        <v>1980</v>
      </c>
      <c r="L15" s="9">
        <v>0.2030691490691029</v>
      </c>
      <c r="N15" s="10">
        <v>1939</v>
      </c>
      <c r="O15" s="11">
        <v>0.24574923913043478</v>
      </c>
    </row>
    <row r="16" spans="4:16" ht="18" customHeight="1">
      <c r="D16" s="17">
        <f t="shared" si="0"/>
        <v>1840</v>
      </c>
      <c r="E16" s="21">
        <v>0.36596886780048177</v>
      </c>
      <c r="F16" s="19">
        <v>0.42000000000000004</v>
      </c>
      <c r="G16" s="20" t="s">
        <v>17</v>
      </c>
      <c r="K16" s="8">
        <v>1981</v>
      </c>
      <c r="L16" s="9">
        <v>0.21715903397799402</v>
      </c>
      <c r="N16" s="12">
        <v>1940</v>
      </c>
      <c r="O16" s="13">
        <v>0.2778536197339712</v>
      </c>
      <c r="P16" s="14">
        <f>AVERAGE(O7:O16)</f>
        <v>0.231528593605068</v>
      </c>
    </row>
    <row r="17" spans="4:15" ht="18" customHeight="1">
      <c r="D17" s="17">
        <f t="shared" si="0"/>
        <v>1850</v>
      </c>
      <c r="E17" s="21">
        <v>0.432612773978573</v>
      </c>
      <c r="F17" s="19">
        <v>0.43</v>
      </c>
      <c r="G17" s="20" t="s">
        <v>17</v>
      </c>
      <c r="K17" s="8">
        <v>1982</v>
      </c>
      <c r="L17" s="9">
        <v>0.21359462936559698</v>
      </c>
      <c r="N17" s="10">
        <v>1941</v>
      </c>
      <c r="O17" s="11">
        <v>0.2988703676289169</v>
      </c>
    </row>
    <row r="18" spans="4:15" ht="18" customHeight="1">
      <c r="D18" s="17">
        <f t="shared" si="0"/>
        <v>1860</v>
      </c>
      <c r="E18" s="21">
        <v>0.433661429748152</v>
      </c>
      <c r="F18" s="19">
        <v>0.43000000000000005</v>
      </c>
      <c r="G18" s="20" t="s">
        <v>17</v>
      </c>
      <c r="K18" s="8">
        <v>1983</v>
      </c>
      <c r="L18" s="9">
        <v>0.22852142340865036</v>
      </c>
      <c r="N18" s="10">
        <v>1942</v>
      </c>
      <c r="O18" s="11">
        <v>0.29398747656353325</v>
      </c>
    </row>
    <row r="19" spans="4:15" ht="18" customHeight="1">
      <c r="D19" s="17">
        <f t="shared" si="0"/>
        <v>1870</v>
      </c>
      <c r="E19" s="21">
        <v>0.4162649047236197</v>
      </c>
      <c r="F19" s="19">
        <v>0.41</v>
      </c>
      <c r="G19" s="20" t="s">
        <v>17</v>
      </c>
      <c r="K19" s="8">
        <v>1984</v>
      </c>
      <c r="L19" s="9">
        <v>0.24023950869902275</v>
      </c>
      <c r="N19" s="10">
        <v>1943</v>
      </c>
      <c r="O19" s="11">
        <v>0.2768854153343695</v>
      </c>
    </row>
    <row r="20" spans="4:15" ht="18" customHeight="1">
      <c r="D20" s="17">
        <f t="shared" si="0"/>
        <v>1880</v>
      </c>
      <c r="E20" s="21">
        <v>0.2987984396634961</v>
      </c>
      <c r="F20" s="19">
        <v>0.37</v>
      </c>
      <c r="G20" s="20" t="s">
        <v>17</v>
      </c>
      <c r="K20" s="8">
        <v>1985</v>
      </c>
      <c r="L20" s="9">
        <v>0.2350443705362413</v>
      </c>
      <c r="N20" s="10">
        <v>1944</v>
      </c>
      <c r="O20" s="11">
        <v>0.2645220451329411</v>
      </c>
    </row>
    <row r="21" spans="4:15" ht="18" customHeight="1">
      <c r="D21" s="17">
        <f t="shared" si="0"/>
        <v>1890</v>
      </c>
      <c r="E21" s="21">
        <v>0.25625791735405745</v>
      </c>
      <c r="F21" s="19">
        <v>0.33</v>
      </c>
      <c r="G21" s="20" t="s">
        <v>17</v>
      </c>
      <c r="K21" s="8">
        <v>1986</v>
      </c>
      <c r="L21" s="9">
        <v>0.22360284788426527</v>
      </c>
      <c r="N21" s="10">
        <v>1945</v>
      </c>
      <c r="O21" s="11">
        <v>0.24189222938011454</v>
      </c>
    </row>
    <row r="22" spans="4:15" ht="18" customHeight="1">
      <c r="D22" s="17">
        <v>1900</v>
      </c>
      <c r="E22" s="21">
        <v>0.2605568326196278</v>
      </c>
      <c r="F22" s="19">
        <v>0.3500000000000001</v>
      </c>
      <c r="G22" s="20" t="s">
        <v>17</v>
      </c>
      <c r="K22" s="8">
        <v>1987</v>
      </c>
      <c r="L22" s="9">
        <v>0.22824970022673405</v>
      </c>
      <c r="N22" s="10">
        <v>1946</v>
      </c>
      <c r="O22" s="11">
        <v>0.22984782334626017</v>
      </c>
    </row>
    <row r="23" spans="4:15" ht="18" customHeight="1">
      <c r="D23" s="17">
        <v>1910</v>
      </c>
      <c r="E23" s="21">
        <v>0.34349975398358923</v>
      </c>
      <c r="F23" s="19">
        <v>0.36</v>
      </c>
      <c r="G23" s="20" t="s">
        <v>17</v>
      </c>
      <c r="K23" s="8">
        <v>1988</v>
      </c>
      <c r="L23" s="9">
        <v>0.23348337438967381</v>
      </c>
      <c r="N23" s="10">
        <v>1947</v>
      </c>
      <c r="O23" s="11">
        <v>0.25155208186514844</v>
      </c>
    </row>
    <row r="24" spans="4:15" ht="18" customHeight="1">
      <c r="D24" s="17">
        <v>1920</v>
      </c>
      <c r="E24" s="21">
        <v>0.2908804523264281</v>
      </c>
      <c r="F24" s="19">
        <v>0.2141208352767093</v>
      </c>
      <c r="G24" s="20" t="s">
        <v>17</v>
      </c>
      <c r="K24" s="8">
        <v>1989</v>
      </c>
      <c r="L24" s="9">
        <v>0.23300213563554933</v>
      </c>
      <c r="N24" s="10">
        <v>1948</v>
      </c>
      <c r="O24" s="11">
        <v>0.27429507506339523</v>
      </c>
    </row>
    <row r="25" spans="4:15" ht="18" customHeight="1">
      <c r="D25" s="17">
        <v>1930</v>
      </c>
      <c r="E25" s="21">
        <v>0.2783115319194618</v>
      </c>
      <c r="F25" s="19">
        <v>0.2504448793499696</v>
      </c>
      <c r="G25" s="20" t="s">
        <v>17</v>
      </c>
      <c r="K25" s="8">
        <v>1990</v>
      </c>
      <c r="L25" s="9">
        <v>0.22756657597884966</v>
      </c>
      <c r="N25" s="10">
        <v>1949</v>
      </c>
      <c r="O25" s="11">
        <v>0.2680897386064033</v>
      </c>
    </row>
    <row r="26" spans="4:16" ht="18" customHeight="1">
      <c r="D26" s="17">
        <v>1940</v>
      </c>
      <c r="E26" s="21">
        <v>0.14199680430866188</v>
      </c>
      <c r="F26" s="19">
        <v>0.27740880208377816</v>
      </c>
      <c r="G26" s="22">
        <v>0.231528593605068</v>
      </c>
      <c r="K26" s="8">
        <v>1991</v>
      </c>
      <c r="L26" s="9">
        <v>0.22509499356826643</v>
      </c>
      <c r="N26" s="12">
        <v>1950</v>
      </c>
      <c r="O26" s="13">
        <v>0.28806039581262494</v>
      </c>
      <c r="P26" s="14">
        <f>AVERAGE(O17:O26)</f>
        <v>0.2688002648733708</v>
      </c>
    </row>
    <row r="27" spans="4:15" ht="18" customHeight="1">
      <c r="D27" s="17">
        <v>1950</v>
      </c>
      <c r="E27" s="21">
        <v>0.2309950066646827</v>
      </c>
      <c r="F27" s="19">
        <v>0.2610099868128453</v>
      </c>
      <c r="G27" s="22">
        <v>0.2688002648733708</v>
      </c>
      <c r="K27" s="8">
        <v>1992</v>
      </c>
      <c r="L27" s="9">
        <v>0.2235247977675507</v>
      </c>
      <c r="N27" s="10">
        <v>1951</v>
      </c>
      <c r="O27" s="11">
        <v>0.2791055371419226</v>
      </c>
    </row>
    <row r="28" spans="4:15" ht="18" customHeight="1">
      <c r="D28" s="17">
        <v>1960</v>
      </c>
      <c r="E28" s="21">
        <v>0.23047528055307265</v>
      </c>
      <c r="F28" s="19">
        <v>0.23858390942202728</v>
      </c>
      <c r="G28" s="22">
        <v>0.2601890532060834</v>
      </c>
      <c r="K28" s="8">
        <v>1993</v>
      </c>
      <c r="L28" s="9">
        <v>0.2278080034284249</v>
      </c>
      <c r="N28" s="10">
        <v>1952</v>
      </c>
      <c r="O28" s="11">
        <v>0.2603426490890641</v>
      </c>
    </row>
    <row r="29" spans="4:15" ht="18" customHeight="1">
      <c r="D29" s="17">
        <v>1970</v>
      </c>
      <c r="E29" s="21">
        <v>0.21337571383338017</v>
      </c>
      <c r="F29" s="19">
        <v>0.19558515602672547</v>
      </c>
      <c r="G29" s="22">
        <v>0.26301327624973714</v>
      </c>
      <c r="K29" s="8">
        <v>1994</v>
      </c>
      <c r="L29" s="9">
        <v>0.2389487113460597</v>
      </c>
      <c r="N29" s="10">
        <v>1953</v>
      </c>
      <c r="O29" s="11">
        <v>0.2512829878910721</v>
      </c>
    </row>
    <row r="30" spans="4:15" ht="18" customHeight="1">
      <c r="D30" s="17">
        <v>1980</v>
      </c>
      <c r="E30" s="21">
        <v>0.1906795090305413</v>
      </c>
      <c r="F30" s="19">
        <v>0.20861710663827981</v>
      </c>
      <c r="G30" s="22">
        <v>0.23190525131616954</v>
      </c>
      <c r="K30" s="8">
        <v>1995</v>
      </c>
      <c r="L30" s="9">
        <v>0.24767733193664856</v>
      </c>
      <c r="N30" s="10">
        <v>1954</v>
      </c>
      <c r="O30" s="11">
        <v>0.25413221236112565</v>
      </c>
    </row>
    <row r="31" spans="4:15" ht="18" customHeight="1">
      <c r="D31" s="17">
        <v>1990</v>
      </c>
      <c r="E31" s="21">
        <v>0.23872322754854922</v>
      </c>
      <c r="F31" s="19">
        <v>0.2441824692391172</v>
      </c>
      <c r="G31" s="22">
        <v>0.26353580992385583</v>
      </c>
      <c r="K31" s="8">
        <v>1996</v>
      </c>
      <c r="L31" s="9">
        <v>0.25815284257970905</v>
      </c>
      <c r="N31" s="10">
        <v>1955</v>
      </c>
      <c r="O31" s="11">
        <v>0.2773761347026766</v>
      </c>
    </row>
    <row r="32" spans="4:15" ht="18" customHeight="1">
      <c r="D32" s="17">
        <v>2000</v>
      </c>
      <c r="E32" s="21">
        <f>0.235795676387538+0.01</f>
        <v>0.24579567638753802</v>
      </c>
      <c r="F32" s="19">
        <v>0.2767601752502116</v>
      </c>
      <c r="G32" s="22">
        <v>0.2815720744022694</v>
      </c>
      <c r="K32" s="8">
        <v>1997</v>
      </c>
      <c r="L32" s="9">
        <v>0.263309035944498</v>
      </c>
      <c r="N32" s="10">
        <v>1956</v>
      </c>
      <c r="O32" s="11">
        <v>0.26056485643771454</v>
      </c>
    </row>
    <row r="33" spans="4:15" ht="18" customHeight="1">
      <c r="D33" s="23">
        <v>2010</v>
      </c>
      <c r="E33" s="24">
        <f>0.235795676387538+0.024</f>
        <v>0.25979567638753803</v>
      </c>
      <c r="F33" s="25">
        <v>0.2663463838793086</v>
      </c>
      <c r="G33" s="22">
        <v>0.2744457585005778</v>
      </c>
      <c r="K33" s="8">
        <v>1998</v>
      </c>
      <c r="L33" s="9">
        <v>0.2514129660153724</v>
      </c>
      <c r="N33" s="10">
        <v>1957</v>
      </c>
      <c r="O33" s="11">
        <v>0.25451265611303814</v>
      </c>
    </row>
    <row r="34" spans="11:15" ht="18" customHeight="1">
      <c r="K34" s="8">
        <v>1999</v>
      </c>
      <c r="L34" s="9">
        <v>0.2474499827748442</v>
      </c>
      <c r="N34" s="10">
        <v>1958</v>
      </c>
      <c r="O34" s="11">
        <v>0.24277691409496618</v>
      </c>
    </row>
    <row r="35" spans="11:15" ht="18" customHeight="1">
      <c r="K35" s="8">
        <v>2000</v>
      </c>
      <c r="L35" s="9">
        <v>0.23544944322678948</v>
      </c>
      <c r="N35" s="10">
        <v>1959</v>
      </c>
      <c r="O35" s="11">
        <v>0.26376908116159165</v>
      </c>
    </row>
    <row r="36" spans="11:16" ht="18" customHeight="1">
      <c r="K36" s="8">
        <v>2001</v>
      </c>
      <c r="L36" s="9">
        <v>0.2288577170312108</v>
      </c>
      <c r="N36" s="12">
        <v>1960</v>
      </c>
      <c r="O36" s="26">
        <v>0.2580275030676621</v>
      </c>
      <c r="P36" s="14">
        <f>AVERAGE(O27:O36)</f>
        <v>0.2601890532060834</v>
      </c>
    </row>
    <row r="37" spans="11:15" ht="18" customHeight="1">
      <c r="K37" s="8">
        <v>2002</v>
      </c>
      <c r="L37" s="9">
        <v>0.22999781208634246</v>
      </c>
      <c r="N37" s="10">
        <v>1961</v>
      </c>
      <c r="O37" s="27">
        <v>0.2586012711867974</v>
      </c>
    </row>
    <row r="38" spans="11:15" ht="18" customHeight="1">
      <c r="K38" s="8">
        <v>2003</v>
      </c>
      <c r="L38" s="9">
        <v>0.23133731795816986</v>
      </c>
      <c r="N38" s="10">
        <v>1962</v>
      </c>
      <c r="O38" s="27">
        <v>0.2682177499841283</v>
      </c>
    </row>
    <row r="39" spans="11:15" ht="18" customHeight="1">
      <c r="K39" s="8">
        <v>2004</v>
      </c>
      <c r="L39" s="9">
        <v>0.24756367899789913</v>
      </c>
      <c r="N39" s="10">
        <v>1963</v>
      </c>
      <c r="O39" s="27">
        <v>0.27376376769256183</v>
      </c>
    </row>
    <row r="40" spans="11:15" ht="18" customHeight="1">
      <c r="K40" s="8">
        <v>2005</v>
      </c>
      <c r="L40" s="9">
        <v>0.263003336664594</v>
      </c>
      <c r="N40" s="10">
        <v>1964</v>
      </c>
      <c r="O40" s="27">
        <v>0.27779513217428653</v>
      </c>
    </row>
    <row r="41" spans="11:15" ht="18" customHeight="1">
      <c r="K41" s="8">
        <v>2006</v>
      </c>
      <c r="L41" s="9">
        <v>0.27215151185345804</v>
      </c>
      <c r="N41" s="10">
        <v>1965</v>
      </c>
      <c r="O41" s="27">
        <v>0.2851682732230353</v>
      </c>
    </row>
    <row r="42" spans="4:15" ht="18" customHeight="1">
      <c r="D42" s="3" t="s">
        <v>11</v>
      </c>
      <c r="E42" s="1" t="s">
        <v>18</v>
      </c>
      <c r="K42" s="8">
        <v>2007</v>
      </c>
      <c r="L42" s="9">
        <v>0.2581530192654821</v>
      </c>
      <c r="N42" s="10">
        <v>1966</v>
      </c>
      <c r="O42" s="27">
        <v>0.27756065627551324</v>
      </c>
    </row>
    <row r="43" spans="4:15" ht="18" customHeight="1">
      <c r="D43" s="3" t="s">
        <v>12</v>
      </c>
      <c r="E43" s="1" t="s">
        <v>19</v>
      </c>
      <c r="K43" s="8">
        <v>2008</v>
      </c>
      <c r="L43" s="9">
        <v>0.2407397862234929</v>
      </c>
      <c r="N43" s="10">
        <v>1967</v>
      </c>
      <c r="O43" s="27">
        <v>0.26501181918768085</v>
      </c>
    </row>
    <row r="44" spans="4:15" ht="18" customHeight="1">
      <c r="D44" s="3" t="s">
        <v>7</v>
      </c>
      <c r="E44" s="1" t="s">
        <v>20</v>
      </c>
      <c r="K44" s="8">
        <v>2009</v>
      </c>
      <c r="L44" s="9">
        <v>0.26155198610017444</v>
      </c>
      <c r="N44" s="10">
        <v>1968</v>
      </c>
      <c r="O44" s="27">
        <v>0.2582414412157237</v>
      </c>
    </row>
    <row r="45" spans="4:15" ht="18" customHeight="1">
      <c r="D45" s="3" t="s">
        <v>4</v>
      </c>
      <c r="E45" s="1" t="s">
        <v>21</v>
      </c>
      <c r="K45" s="28">
        <v>2010</v>
      </c>
      <c r="L45" s="29">
        <v>0.28927795128254624</v>
      </c>
      <c r="N45" s="10">
        <v>1969</v>
      </c>
      <c r="O45" s="27">
        <v>0.2427613726607689</v>
      </c>
    </row>
    <row r="46" spans="4:16" ht="18" customHeight="1">
      <c r="D46" s="3"/>
      <c r="E46" s="1" t="s">
        <v>22</v>
      </c>
      <c r="N46" s="12">
        <v>1970</v>
      </c>
      <c r="O46" s="26">
        <v>0.22301127889687494</v>
      </c>
      <c r="P46" s="14">
        <f>AVERAGE(O37:O46)</f>
        <v>0.26301327624973714</v>
      </c>
    </row>
    <row r="47" spans="4:15" ht="18" customHeight="1">
      <c r="D47" s="3"/>
      <c r="N47" s="10">
        <v>1971</v>
      </c>
      <c r="O47" s="27">
        <v>0.23185220745499321</v>
      </c>
    </row>
    <row r="48" spans="4:15" ht="18" customHeight="1">
      <c r="D48" s="3"/>
      <c r="N48" s="10">
        <v>1972</v>
      </c>
      <c r="O48" s="27">
        <v>0.2338957489297319</v>
      </c>
    </row>
    <row r="49" spans="14:15" ht="18" customHeight="1">
      <c r="N49" s="10">
        <v>1973</v>
      </c>
      <c r="O49" s="27">
        <v>0.23004631005001008</v>
      </c>
    </row>
    <row r="50" spans="14:15" ht="18" customHeight="1">
      <c r="N50" s="10">
        <v>1974</v>
      </c>
      <c r="O50" s="27">
        <v>0.21670405790852962</v>
      </c>
    </row>
    <row r="51" spans="14:15" ht="18" customHeight="1">
      <c r="N51" s="10">
        <v>1975</v>
      </c>
      <c r="O51" s="27">
        <v>0.23096150658894077</v>
      </c>
    </row>
    <row r="52" spans="14:15" ht="15">
      <c r="N52" s="10">
        <v>1976</v>
      </c>
      <c r="O52" s="27">
        <v>0.2346484460244508</v>
      </c>
    </row>
    <row r="53" spans="14:15" ht="16.5">
      <c r="N53" s="10">
        <v>1977</v>
      </c>
      <c r="O53" s="27">
        <v>0.24185417266379067</v>
      </c>
    </row>
    <row r="54" spans="14:15" ht="16.5">
      <c r="N54" s="10">
        <v>1978</v>
      </c>
      <c r="O54" s="27">
        <v>0.24144968521471818</v>
      </c>
    </row>
    <row r="55" spans="14:15" ht="16.5">
      <c r="N55" s="10">
        <v>1979</v>
      </c>
      <c r="O55" s="27">
        <v>0.23270618970351642</v>
      </c>
    </row>
    <row r="56" spans="14:16" ht="16.5">
      <c r="N56" s="12">
        <v>1980</v>
      </c>
      <c r="O56" s="26">
        <v>0.2249341886230137</v>
      </c>
      <c r="P56" s="14">
        <f>AVERAGE(O47:O56)</f>
        <v>0.23190525131616954</v>
      </c>
    </row>
    <row r="57" spans="14:15" ht="16.5">
      <c r="N57" s="10">
        <v>1981</v>
      </c>
      <c r="O57" s="27">
        <v>0.24364022413389305</v>
      </c>
    </row>
    <row r="58" spans="14:15" ht="16.5">
      <c r="N58" s="10">
        <v>1982</v>
      </c>
      <c r="O58" s="27">
        <v>0.24401999859801174</v>
      </c>
    </row>
    <row r="59" spans="14:15" ht="16.5">
      <c r="N59" s="10">
        <v>1983</v>
      </c>
      <c r="O59" s="27">
        <v>0.2608635474044471</v>
      </c>
    </row>
    <row r="60" spans="14:15" ht="15">
      <c r="N60" s="10">
        <v>1984</v>
      </c>
      <c r="O60" s="27">
        <v>0.2756040005291621</v>
      </c>
    </row>
    <row r="61" spans="14:15" ht="15">
      <c r="N61" s="10">
        <v>1985</v>
      </c>
      <c r="O61" s="27">
        <v>0.2716549225549685</v>
      </c>
    </row>
    <row r="62" spans="14:15" ht="15">
      <c r="N62" s="10">
        <v>1986</v>
      </c>
      <c r="O62" s="27">
        <v>0.2590677997751751</v>
      </c>
    </row>
    <row r="63" spans="14:15" ht="15">
      <c r="N63" s="10">
        <v>1987</v>
      </c>
      <c r="O63" s="27">
        <v>0.2661216676729511</v>
      </c>
    </row>
    <row r="64" spans="14:15" ht="15">
      <c r="N64" s="10">
        <v>1988</v>
      </c>
      <c r="O64" s="27">
        <v>0.27128717619860426</v>
      </c>
    </row>
    <row r="65" spans="14:15" ht="15">
      <c r="N65" s="10">
        <v>1989</v>
      </c>
      <c r="O65" s="27">
        <v>0.27343097339489897</v>
      </c>
    </row>
    <row r="66" spans="14:16" ht="16.5">
      <c r="N66" s="12">
        <v>1990</v>
      </c>
      <c r="O66" s="26">
        <v>0.2696677889764465</v>
      </c>
      <c r="P66" s="14">
        <f>AVERAGE(O57:O66)</f>
        <v>0.26353580992385583</v>
      </c>
    </row>
    <row r="67" spans="14:15" ht="15">
      <c r="N67" s="10">
        <v>1991</v>
      </c>
      <c r="O67" s="27">
        <v>0.26998830514898364</v>
      </c>
    </row>
    <row r="68" spans="14:15" ht="15">
      <c r="N68" s="10">
        <v>1992</v>
      </c>
      <c r="O68" s="27">
        <v>0.2675743273390039</v>
      </c>
    </row>
    <row r="69" spans="14:15" ht="15">
      <c r="N69" s="10">
        <v>1993</v>
      </c>
      <c r="O69" s="27">
        <v>0.2703586952286529</v>
      </c>
    </row>
    <row r="70" spans="14:15" ht="15">
      <c r="N70" s="10">
        <v>1994</v>
      </c>
      <c r="O70" s="27">
        <v>0.2807786714176944</v>
      </c>
    </row>
    <row r="71" spans="14:15" ht="15">
      <c r="N71" s="10">
        <v>1995</v>
      </c>
      <c r="O71" s="27">
        <v>0.2914570671630511</v>
      </c>
    </row>
    <row r="72" spans="14:15" ht="15">
      <c r="N72" s="10">
        <v>1996</v>
      </c>
      <c r="O72" s="27">
        <v>0.2996862341204431</v>
      </c>
    </row>
    <row r="73" spans="14:15" ht="15">
      <c r="N73" s="10">
        <v>1997</v>
      </c>
      <c r="O73" s="27">
        <v>0.3024952981025554</v>
      </c>
    </row>
    <row r="74" spans="14:15" ht="15">
      <c r="N74" s="10">
        <v>1998</v>
      </c>
      <c r="O74" s="27">
        <v>0.2884606414237572</v>
      </c>
    </row>
    <row r="75" spans="14:15" ht="15">
      <c r="N75" s="30">
        <v>1999</v>
      </c>
      <c r="O75" s="27">
        <v>0.28004879937958094</v>
      </c>
    </row>
    <row r="76" spans="14:16" ht="16.5">
      <c r="N76" s="31">
        <v>2000</v>
      </c>
      <c r="O76" s="26">
        <v>0.26487270469897106</v>
      </c>
      <c r="P76" s="14">
        <f>AVERAGE(O67:O76)</f>
        <v>0.2815720744022694</v>
      </c>
    </row>
    <row r="77" spans="14:15" ht="15">
      <c r="N77" s="30">
        <v>2001</v>
      </c>
      <c r="O77" s="27">
        <v>0.2555207615998512</v>
      </c>
    </row>
    <row r="78" spans="14:15" ht="15">
      <c r="N78" s="30">
        <v>2002</v>
      </c>
      <c r="O78" s="27">
        <v>0.2544959576733833</v>
      </c>
    </row>
    <row r="79" spans="14:15" ht="15">
      <c r="N79" s="30">
        <v>2003</v>
      </c>
      <c r="O79" s="27">
        <v>0.2535112575951022</v>
      </c>
    </row>
    <row r="80" spans="14:15" ht="15">
      <c r="N80" s="30">
        <v>2004</v>
      </c>
      <c r="O80" s="27">
        <v>0.2687905585907106</v>
      </c>
    </row>
    <row r="81" spans="14:15" ht="15">
      <c r="N81" s="30">
        <v>2005</v>
      </c>
      <c r="O81" s="27">
        <v>0.2851772206837289</v>
      </c>
    </row>
    <row r="82" spans="14:15" ht="15">
      <c r="N82" s="30">
        <v>2006</v>
      </c>
      <c r="O82" s="27">
        <v>0.2940054109282245</v>
      </c>
    </row>
    <row r="83" spans="14:15" ht="15">
      <c r="N83" s="30">
        <v>2007</v>
      </c>
      <c r="O83" s="27">
        <v>0.2817653663698266</v>
      </c>
    </row>
    <row r="84" spans="14:15" ht="15">
      <c r="N84" s="32">
        <v>2008</v>
      </c>
      <c r="O84" s="27">
        <v>0.2625436556280751</v>
      </c>
    </row>
    <row r="85" spans="14:15" ht="15">
      <c r="N85" s="33">
        <v>2009</v>
      </c>
      <c r="O85" s="27">
        <v>0.27926841896919435</v>
      </c>
    </row>
    <row r="86" spans="14:16" ht="16.5">
      <c r="N86" s="34">
        <v>2010</v>
      </c>
      <c r="O86" s="35">
        <v>0.30937897696768124</v>
      </c>
      <c r="P86" s="14">
        <f>AVERAGE(O77:O86)</f>
        <v>0.2744457585005778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AE98"/>
  <sheetViews>
    <sheetView zoomScale="74" zoomScaleNormal="74" workbookViewId="0" topLeftCell="D1">
      <selection activeCell="AB15" sqref="AB15"/>
    </sheetView>
  </sheetViews>
  <sheetFormatPr defaultColWidth="11.421875" defaultRowHeight="12.75"/>
  <cols>
    <col min="1" max="16384" width="11.57421875" style="0" customWidth="1"/>
  </cols>
  <sheetData>
    <row r="5" spans="4:20" ht="12.75">
      <c r="D5" t="s">
        <v>23</v>
      </c>
      <c r="O5" t="s">
        <v>24</v>
      </c>
      <c r="T5" t="s">
        <v>25</v>
      </c>
    </row>
    <row r="8" spans="3:31" ht="42" customHeight="1">
      <c r="C8" s="36" t="s">
        <v>26</v>
      </c>
      <c r="D8" s="36"/>
      <c r="E8" s="36"/>
      <c r="F8" s="36"/>
      <c r="G8" s="36"/>
      <c r="H8" s="36"/>
      <c r="I8" s="36"/>
      <c r="J8" s="36"/>
      <c r="K8" s="36"/>
      <c r="O8" s="37" t="s">
        <v>27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3:31" ht="15">
      <c r="C9" s="5"/>
      <c r="D9" s="6" t="s">
        <v>9</v>
      </c>
      <c r="E9" s="6" t="s">
        <v>28</v>
      </c>
      <c r="F9" s="6" t="s">
        <v>29</v>
      </c>
      <c r="G9" s="6" t="s">
        <v>13</v>
      </c>
      <c r="H9" s="6" t="s">
        <v>14</v>
      </c>
      <c r="I9" s="6" t="s">
        <v>30</v>
      </c>
      <c r="J9" s="6" t="s">
        <v>31</v>
      </c>
      <c r="K9" s="38" t="s">
        <v>32</v>
      </c>
      <c r="O9" s="39"/>
      <c r="P9" s="40"/>
      <c r="Q9" s="40"/>
      <c r="R9" s="40"/>
      <c r="S9" s="40"/>
      <c r="T9" s="40"/>
      <c r="U9" s="40"/>
      <c r="V9" s="41"/>
      <c r="W9" s="40"/>
      <c r="X9" s="40"/>
      <c r="Y9" s="40"/>
      <c r="Z9" s="40"/>
      <c r="AA9" s="40"/>
      <c r="AB9" s="40"/>
      <c r="AC9" s="40"/>
      <c r="AD9" s="40"/>
      <c r="AE9" s="42"/>
    </row>
    <row r="10" spans="3:31" ht="15">
      <c r="C10" s="8">
        <v>1970</v>
      </c>
      <c r="D10" s="9">
        <v>0.2053881318927803</v>
      </c>
      <c r="E10" s="9">
        <v>0.3608978966098798</v>
      </c>
      <c r="F10" s="9">
        <v>0.23439047233606825</v>
      </c>
      <c r="G10" s="9">
        <v>0.2364856678927222</v>
      </c>
      <c r="H10" s="9">
        <v>0.22886121893444106</v>
      </c>
      <c r="I10" s="9">
        <v>0.2869701291209872</v>
      </c>
      <c r="J10" s="9">
        <v>0.21234310876793577</v>
      </c>
      <c r="K10" s="43">
        <v>0.23155924776337417</v>
      </c>
      <c r="O10" s="39"/>
      <c r="P10" s="44" t="s">
        <v>33</v>
      </c>
      <c r="Q10" s="44" t="s">
        <v>34</v>
      </c>
      <c r="R10" s="44" t="s">
        <v>35</v>
      </c>
      <c r="S10" s="44" t="s">
        <v>36</v>
      </c>
      <c r="T10" s="44" t="s">
        <v>37</v>
      </c>
      <c r="U10" s="45" t="s">
        <v>38</v>
      </c>
      <c r="V10" s="46" t="s">
        <v>39</v>
      </c>
      <c r="W10" s="45" t="s">
        <v>40</v>
      </c>
      <c r="X10" s="44" t="s">
        <v>41</v>
      </c>
      <c r="Y10" s="44" t="s">
        <v>42</v>
      </c>
      <c r="Z10" s="44" t="s">
        <v>43</v>
      </c>
      <c r="AA10" s="44" t="s">
        <v>44</v>
      </c>
      <c r="AB10" s="44" t="s">
        <v>45</v>
      </c>
      <c r="AC10" s="44" t="s">
        <v>46</v>
      </c>
      <c r="AD10" s="44" t="s">
        <v>47</v>
      </c>
      <c r="AE10" s="47" t="s">
        <v>48</v>
      </c>
    </row>
    <row r="11" spans="3:31" ht="15" customHeight="1">
      <c r="C11" s="8">
        <v>1971</v>
      </c>
      <c r="D11" s="9">
        <v>0.2147958761793275</v>
      </c>
      <c r="E11" s="9">
        <v>0.32373584515988374</v>
      </c>
      <c r="F11" s="9">
        <v>0.2217511158613389</v>
      </c>
      <c r="G11" s="9">
        <v>0.2351661260625607</v>
      </c>
      <c r="H11" s="9">
        <v>0.21028827224001972</v>
      </c>
      <c r="I11" s="9">
        <v>0.25893027420640363</v>
      </c>
      <c r="J11" s="9">
        <v>0.2095808218801917</v>
      </c>
      <c r="K11" s="43">
        <v>0.2188037154568293</v>
      </c>
      <c r="O11" s="39"/>
      <c r="P11" s="48" t="s">
        <v>49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 t="s">
        <v>50</v>
      </c>
      <c r="AC11" s="49"/>
      <c r="AD11" s="49"/>
      <c r="AE11" s="49"/>
    </row>
    <row r="12" spans="3:31" ht="15">
      <c r="C12" s="8">
        <v>1972</v>
      </c>
      <c r="D12" s="9">
        <v>0.2173079133160752</v>
      </c>
      <c r="E12" s="9">
        <v>0.3187803986265381</v>
      </c>
      <c r="F12" s="9">
        <v>0.21303577288101144</v>
      </c>
      <c r="G12" s="9">
        <v>0.22810649273527986</v>
      </c>
      <c r="H12" s="9">
        <v>0.21670621035677443</v>
      </c>
      <c r="I12" s="9">
        <v>0.26077105479822515</v>
      </c>
      <c r="J12" s="9">
        <v>0.2206964376775698</v>
      </c>
      <c r="K12" s="43">
        <v>0.21398216628891806</v>
      </c>
      <c r="O12" s="39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49"/>
      <c r="AD12" s="49"/>
      <c r="AE12" s="49"/>
    </row>
    <row r="13" spans="3:31" ht="15">
      <c r="C13" s="8">
        <v>1973</v>
      </c>
      <c r="D13" s="9">
        <v>0.21266626252439044</v>
      </c>
      <c r="E13" s="9">
        <v>0.3011281415495356</v>
      </c>
      <c r="F13" s="9">
        <v>0.20443206679102066</v>
      </c>
      <c r="G13" s="9">
        <v>0.23811185411077598</v>
      </c>
      <c r="H13" s="9">
        <v>0.21568589793060042</v>
      </c>
      <c r="I13" s="9">
        <v>0.2653245750626683</v>
      </c>
      <c r="J13" s="9">
        <v>0.24493120370465238</v>
      </c>
      <c r="K13" s="43">
        <v>0.2216589378815269</v>
      </c>
      <c r="O13" s="3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C13" s="49"/>
      <c r="AD13" s="49"/>
      <c r="AE13" s="49"/>
    </row>
    <row r="14" spans="3:31" ht="15">
      <c r="C14" s="8">
        <v>1974</v>
      </c>
      <c r="D14" s="9">
        <v>0.19931143297782816</v>
      </c>
      <c r="E14" s="9">
        <v>0.26110905613551627</v>
      </c>
      <c r="F14" s="9">
        <v>0.18961485853775917</v>
      </c>
      <c r="G14" s="9">
        <v>0.23343555067026717</v>
      </c>
      <c r="H14" s="9">
        <v>0.2251458216117103</v>
      </c>
      <c r="I14" s="9">
        <v>0.266030399631494</v>
      </c>
      <c r="J14" s="9">
        <v>0.2515070242656449</v>
      </c>
      <c r="K14" s="43">
        <v>0.2022015719310435</v>
      </c>
      <c r="O14" s="39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49"/>
      <c r="AD14" s="49"/>
      <c r="AE14" s="49"/>
    </row>
    <row r="15" spans="3:31" ht="51.75" customHeight="1">
      <c r="C15" s="8">
        <v>1975</v>
      </c>
      <c r="D15" s="9">
        <v>0.21280907018057849</v>
      </c>
      <c r="E15" s="9">
        <v>0.23241539920377538</v>
      </c>
      <c r="F15" s="9">
        <v>0.19141611824332566</v>
      </c>
      <c r="G15" s="9">
        <v>0.18475748344970258</v>
      </c>
      <c r="H15" s="9">
        <v>0.17098444513256394</v>
      </c>
      <c r="I15" s="9">
        <v>0.2366561250860226</v>
      </c>
      <c r="J15" s="9">
        <v>0.2408206027462403</v>
      </c>
      <c r="K15" s="43">
        <v>0.1702755905511811</v>
      </c>
      <c r="O15" s="50"/>
      <c r="P15" s="51" t="s">
        <v>51</v>
      </c>
      <c r="Q15" s="52" t="s">
        <v>52</v>
      </c>
      <c r="R15" s="52" t="s">
        <v>53</v>
      </c>
      <c r="S15" s="52" t="s">
        <v>54</v>
      </c>
      <c r="T15" s="52" t="s">
        <v>55</v>
      </c>
      <c r="U15" s="52" t="s">
        <v>56</v>
      </c>
      <c r="V15" s="53" t="s">
        <v>57</v>
      </c>
      <c r="W15" s="51" t="s">
        <v>58</v>
      </c>
      <c r="X15" s="54" t="s">
        <v>59</v>
      </c>
      <c r="Y15" s="54" t="s">
        <v>60</v>
      </c>
      <c r="Z15" s="52" t="s">
        <v>61</v>
      </c>
      <c r="AA15" s="55" t="s">
        <v>62</v>
      </c>
      <c r="AB15" s="4" t="s">
        <v>8</v>
      </c>
      <c r="AC15" s="51" t="s">
        <v>63</v>
      </c>
      <c r="AD15" s="51" t="s">
        <v>64</v>
      </c>
      <c r="AE15" s="56" t="s">
        <v>63</v>
      </c>
    </row>
    <row r="16" spans="3:31" ht="15">
      <c r="C16" s="8">
        <v>1976</v>
      </c>
      <c r="D16" s="9">
        <v>0.2142495879197865</v>
      </c>
      <c r="E16" s="9">
        <v>0.2375070640131144</v>
      </c>
      <c r="F16" s="9">
        <v>0.1996945849553807</v>
      </c>
      <c r="G16" s="9">
        <v>0.17714205487057746</v>
      </c>
      <c r="H16" s="9">
        <v>0.1374648550253359</v>
      </c>
      <c r="I16" s="9">
        <v>0.2511588251547888</v>
      </c>
      <c r="J16" s="9">
        <v>0.23120064117601058</v>
      </c>
      <c r="K16" s="43">
        <v>0.16819288922629216</v>
      </c>
      <c r="O16" s="50"/>
      <c r="P16" s="57" t="s">
        <v>65</v>
      </c>
      <c r="Q16" s="58" t="s">
        <v>66</v>
      </c>
      <c r="R16" s="58" t="s">
        <v>67</v>
      </c>
      <c r="S16" s="58" t="s">
        <v>68</v>
      </c>
      <c r="T16" s="58" t="s">
        <v>69</v>
      </c>
      <c r="U16" s="58" t="s">
        <v>70</v>
      </c>
      <c r="V16" s="53"/>
      <c r="W16" s="57" t="s">
        <v>71</v>
      </c>
      <c r="X16" s="58" t="s">
        <v>72</v>
      </c>
      <c r="Y16" s="58" t="s">
        <v>73</v>
      </c>
      <c r="Z16" s="58" t="s">
        <v>74</v>
      </c>
      <c r="AA16" s="59" t="s">
        <v>75</v>
      </c>
      <c r="AB16" s="7" t="s">
        <v>10</v>
      </c>
      <c r="AC16" s="57" t="s">
        <v>71</v>
      </c>
      <c r="AD16" s="57" t="s">
        <v>76</v>
      </c>
      <c r="AE16" s="60" t="s">
        <v>71</v>
      </c>
    </row>
    <row r="17" spans="3:31" ht="15">
      <c r="C17" s="8">
        <v>1977</v>
      </c>
      <c r="D17" s="9">
        <v>0.2221583167386429</v>
      </c>
      <c r="E17" s="9">
        <v>0.2406689095018281</v>
      </c>
      <c r="F17" s="9">
        <v>0.19653562144528539</v>
      </c>
      <c r="G17" s="9">
        <v>0.1792558013940416</v>
      </c>
      <c r="H17" s="9">
        <v>0.1603840651977868</v>
      </c>
      <c r="I17" s="9">
        <v>0.2425845835338453</v>
      </c>
      <c r="J17" s="9">
        <v>0.21923201167715536</v>
      </c>
      <c r="K17" s="43">
        <v>0.18252040886327772</v>
      </c>
      <c r="O17" s="10">
        <v>1929</v>
      </c>
      <c r="P17" s="61">
        <v>0.29010222724101203</v>
      </c>
      <c r="Q17" s="62">
        <v>0.12992545260915866</v>
      </c>
      <c r="R17" s="62">
        <v>0.06602768903088391</v>
      </c>
      <c r="S17" s="62">
        <v>0.08030457015900991</v>
      </c>
      <c r="T17" s="62">
        <v>0.0074547390841320565</v>
      </c>
      <c r="U17" s="62">
        <v>0.006389776357827476</v>
      </c>
      <c r="V17" s="63">
        <v>0</v>
      </c>
      <c r="W17" s="61">
        <v>0.6438700837281041</v>
      </c>
      <c r="X17" s="62">
        <v>0.3642172523961662</v>
      </c>
      <c r="Y17" s="62">
        <v>0.05453674121405751</v>
      </c>
      <c r="Z17" s="62">
        <v>0.2251160901178803</v>
      </c>
      <c r="AA17" s="64">
        <v>0</v>
      </c>
      <c r="AB17" s="65">
        <v>0.31275085118175694</v>
      </c>
      <c r="AC17" s="61">
        <v>0.6941377825725483</v>
      </c>
      <c r="AD17" s="61">
        <v>0.30586221742745157</v>
      </c>
      <c r="AE17" s="66">
        <v>0.6941377825725483</v>
      </c>
    </row>
    <row r="18" spans="3:31" ht="15">
      <c r="C18" s="8">
        <v>1978</v>
      </c>
      <c r="D18" s="9">
        <v>0.22161522345166135</v>
      </c>
      <c r="E18" s="9">
        <v>0.2600972382322782</v>
      </c>
      <c r="F18" s="9">
        <v>0.19964838754394362</v>
      </c>
      <c r="G18" s="9">
        <v>0.16410348712472966</v>
      </c>
      <c r="H18" s="9">
        <v>0.19448443052391853</v>
      </c>
      <c r="I18" s="9">
        <v>0.2550059207616315</v>
      </c>
      <c r="J18" s="9">
        <v>0.23574620677772642</v>
      </c>
      <c r="K18" s="43">
        <v>0.17999696559746126</v>
      </c>
      <c r="O18" s="12">
        <v>1930</v>
      </c>
      <c r="P18" s="67">
        <v>0.26186739466277265</v>
      </c>
      <c r="Q18" s="68">
        <v>0.10977080820265377</v>
      </c>
      <c r="R18" s="68">
        <v>0.06996381182147166</v>
      </c>
      <c r="S18" s="68">
        <v>0.0664512306096967</v>
      </c>
      <c r="T18" s="68">
        <v>0.00844390832328106</v>
      </c>
      <c r="U18" s="68">
        <v>0.00723763570566948</v>
      </c>
      <c r="V18" s="69">
        <v>0</v>
      </c>
      <c r="W18" s="67">
        <v>0.6609311578100862</v>
      </c>
      <c r="X18" s="68">
        <v>0.3715319662243667</v>
      </c>
      <c r="Y18" s="68">
        <v>0.06448733413751508</v>
      </c>
      <c r="Z18" s="68">
        <v>0.22491185744820424</v>
      </c>
      <c r="AA18" s="70">
        <v>0</v>
      </c>
      <c r="AB18" s="71">
        <v>0.2860185377805515</v>
      </c>
      <c r="AC18" s="67">
        <v>0.7218866005593694</v>
      </c>
      <c r="AD18" s="67">
        <v>0.2781133994406305</v>
      </c>
      <c r="AE18" s="72">
        <v>0.7218866005593694</v>
      </c>
    </row>
    <row r="19" spans="3:31" ht="15">
      <c r="C19" s="8">
        <v>1979</v>
      </c>
      <c r="D19" s="9">
        <v>0.21243927539904298</v>
      </c>
      <c r="E19" s="9">
        <v>0.25884875038765803</v>
      </c>
      <c r="F19" s="9">
        <v>0.20124387233524874</v>
      </c>
      <c r="G19" s="9">
        <v>0.16800624239682768</v>
      </c>
      <c r="H19" s="9">
        <v>0.19584634331410322</v>
      </c>
      <c r="I19" s="9">
        <v>0.2737966021064611</v>
      </c>
      <c r="J19" s="9">
        <v>0.2538635213880197</v>
      </c>
      <c r="K19" s="43">
        <v>0.19859351453926447</v>
      </c>
      <c r="O19" s="10">
        <v>1931</v>
      </c>
      <c r="P19" s="61">
        <v>0.2147534733821998</v>
      </c>
      <c r="Q19" s="62">
        <v>0.0712166172106825</v>
      </c>
      <c r="R19" s="62">
        <v>0.07863501483679526</v>
      </c>
      <c r="S19" s="62">
        <v>0.045614007506828855</v>
      </c>
      <c r="T19" s="62">
        <v>0.007418397626112759</v>
      </c>
      <c r="U19" s="62">
        <v>0.011869436201780418</v>
      </c>
      <c r="V19" s="63">
        <v>0</v>
      </c>
      <c r="W19" s="61">
        <v>0.6991931141548922</v>
      </c>
      <c r="X19" s="62">
        <v>0.3768545994065282</v>
      </c>
      <c r="Y19" s="62">
        <v>0.08096439169139463</v>
      </c>
      <c r="Z19" s="62">
        <v>0.2413741230569693</v>
      </c>
      <c r="AA19" s="64">
        <v>0</v>
      </c>
      <c r="AB19" s="65">
        <v>0.23806552805855696</v>
      </c>
      <c r="AC19" s="61">
        <v>0.775092366678285</v>
      </c>
      <c r="AD19" s="61">
        <v>0.2249076333217149</v>
      </c>
      <c r="AE19" s="66">
        <v>0.775092366678285</v>
      </c>
    </row>
    <row r="20" spans="3:31" ht="15">
      <c r="C20" s="8">
        <v>1980</v>
      </c>
      <c r="D20" s="9">
        <v>0.2030691490691029</v>
      </c>
      <c r="E20" s="9">
        <v>0.2703847181837989</v>
      </c>
      <c r="F20" s="73">
        <v>0.18521093339093994</v>
      </c>
      <c r="G20" s="9">
        <v>0.15819078785051824</v>
      </c>
      <c r="H20" s="9">
        <v>0.1835142619751747</v>
      </c>
      <c r="I20" s="73">
        <v>0.281426517093994</v>
      </c>
      <c r="J20" s="9">
        <v>0.2597926959056821</v>
      </c>
      <c r="K20" s="74">
        <v>0.20679836930170886</v>
      </c>
      <c r="O20" s="10">
        <v>1932</v>
      </c>
      <c r="P20" s="61">
        <v>0.16566488704804966</v>
      </c>
      <c r="Q20" s="62">
        <v>0.03131115459882582</v>
      </c>
      <c r="R20" s="62">
        <v>0.09197651663405088</v>
      </c>
      <c r="S20" s="62">
        <v>0.020850797028480215</v>
      </c>
      <c r="T20" s="62">
        <v>0.005870841487279844</v>
      </c>
      <c r="U20" s="62">
        <v>0.015655577299412915</v>
      </c>
      <c r="V20" s="63">
        <v>0</v>
      </c>
      <c r="W20" s="61">
        <v>0.7208321775312067</v>
      </c>
      <c r="X20" s="62">
        <v>0.37181996086105673</v>
      </c>
      <c r="Y20" s="62">
        <v>0.10140900195694717</v>
      </c>
      <c r="Z20" s="62">
        <v>0.2476032147132027</v>
      </c>
      <c r="AA20" s="64">
        <v>0</v>
      </c>
      <c r="AB20" s="65">
        <v>0.18980887282859496</v>
      </c>
      <c r="AC20" s="61">
        <v>0.8258861944359788</v>
      </c>
      <c r="AD20" s="61">
        <v>0.1718716530976533</v>
      </c>
      <c r="AE20" s="66">
        <v>0.8258861944359788</v>
      </c>
    </row>
    <row r="21" spans="3:31" ht="15">
      <c r="C21" s="8">
        <v>1981</v>
      </c>
      <c r="D21" s="9">
        <v>0.21715903397799402</v>
      </c>
      <c r="E21" s="9">
        <v>0.26168186752025285</v>
      </c>
      <c r="F21" s="73">
        <v>0.18088556817896081</v>
      </c>
      <c r="G21" s="9">
        <v>0.15631265272596942</v>
      </c>
      <c r="H21" s="9">
        <v>0.1562369322387577</v>
      </c>
      <c r="I21" s="73">
        <v>0.2580530878592326</v>
      </c>
      <c r="J21" s="9">
        <v>0.2384028438838649</v>
      </c>
      <c r="K21" s="74">
        <v>0.2089385814199684</v>
      </c>
      <c r="O21" s="10">
        <v>1933</v>
      </c>
      <c r="P21" s="61">
        <v>0.1511996729805487</v>
      </c>
      <c r="Q21" s="62">
        <v>0.02663934426229507</v>
      </c>
      <c r="R21" s="62">
        <v>0.0819672131147541</v>
      </c>
      <c r="S21" s="62">
        <v>0.018002951669073296</v>
      </c>
      <c r="T21" s="62">
        <v>0.006147540983606559</v>
      </c>
      <c r="U21" s="62">
        <v>0.018442622950819675</v>
      </c>
      <c r="V21" s="63">
        <v>0</v>
      </c>
      <c r="W21" s="61">
        <v>0.7278986876751891</v>
      </c>
      <c r="X21" s="62">
        <v>0.3688524590163935</v>
      </c>
      <c r="Y21" s="62">
        <v>0.10977459016393441</v>
      </c>
      <c r="Z21" s="62">
        <v>0.24927163849486117</v>
      </c>
      <c r="AA21" s="64">
        <v>0</v>
      </c>
      <c r="AB21" s="65">
        <v>0.17567962003454232</v>
      </c>
      <c r="AC21" s="61">
        <v>0.8457489513940292</v>
      </c>
      <c r="AD21" s="61">
        <v>0.1542510486059709</v>
      </c>
      <c r="AE21" s="66">
        <v>0.8457489513940292</v>
      </c>
    </row>
    <row r="22" spans="3:31" ht="15">
      <c r="C22" s="8">
        <v>1982</v>
      </c>
      <c r="D22" s="9">
        <v>0.21359462936559698</v>
      </c>
      <c r="E22" s="9">
        <v>0.2610121130045173</v>
      </c>
      <c r="F22" s="73">
        <v>0.1857615156982555</v>
      </c>
      <c r="G22" s="9">
        <v>0.14714281965958698</v>
      </c>
      <c r="H22" s="9">
        <v>0.16003629258671626</v>
      </c>
      <c r="I22" s="73">
        <v>0.26042710177661965</v>
      </c>
      <c r="J22" s="9">
        <v>0.22199355557778325</v>
      </c>
      <c r="K22" s="74">
        <v>0.2015907087278163</v>
      </c>
      <c r="O22" s="10">
        <v>1934</v>
      </c>
      <c r="P22" s="61">
        <v>0.19558626080874436</v>
      </c>
      <c r="Q22" s="62">
        <v>0.07056798623063683</v>
      </c>
      <c r="R22" s="62">
        <v>0.06024096385542169</v>
      </c>
      <c r="S22" s="62">
        <v>0.04412326597225555</v>
      </c>
      <c r="T22" s="62">
        <v>0.0034423407917383822</v>
      </c>
      <c r="U22" s="62">
        <v>0.01721170395869191</v>
      </c>
      <c r="V22" s="63">
        <v>0</v>
      </c>
      <c r="W22" s="61">
        <v>0.6959800042514965</v>
      </c>
      <c r="X22" s="62">
        <v>0.3614457831325301</v>
      </c>
      <c r="Y22" s="62">
        <v>0.10853700516351118</v>
      </c>
      <c r="Z22" s="62">
        <v>0.22599721595545524</v>
      </c>
      <c r="AA22" s="64">
        <v>0</v>
      </c>
      <c r="AB22" s="65">
        <v>0.22325268669917572</v>
      </c>
      <c r="AC22" s="61">
        <v>0.7944290421809813</v>
      </c>
      <c r="AD22" s="61">
        <v>0.20360632127677888</v>
      </c>
      <c r="AE22" s="66">
        <v>0.7944290421809813</v>
      </c>
    </row>
    <row r="23" spans="3:31" ht="15">
      <c r="C23" s="8">
        <v>1983</v>
      </c>
      <c r="D23" s="9">
        <v>0.22852142340865036</v>
      </c>
      <c r="E23" s="9">
        <v>0.25764713251744864</v>
      </c>
      <c r="F23" s="73">
        <v>0.2041150219363196</v>
      </c>
      <c r="G23" s="9">
        <v>0.15196954580437752</v>
      </c>
      <c r="H23" s="9">
        <v>0.1885945903453362</v>
      </c>
      <c r="I23" s="73">
        <v>0.2623461864471384</v>
      </c>
      <c r="J23" s="9">
        <v>0.2511684767528784</v>
      </c>
      <c r="K23" s="74">
        <v>0.19866240445746117</v>
      </c>
      <c r="O23" s="10">
        <v>1935</v>
      </c>
      <c r="P23" s="61">
        <v>0.20966783216783216</v>
      </c>
      <c r="Q23" s="62">
        <v>0.08333333333333333</v>
      </c>
      <c r="R23" s="62">
        <v>0.05151515151515152</v>
      </c>
      <c r="S23" s="62">
        <v>0.05663752913752915</v>
      </c>
      <c r="T23" s="62">
        <v>0.004545454545454545</v>
      </c>
      <c r="U23" s="62">
        <v>0.013636363636363637</v>
      </c>
      <c r="V23" s="63">
        <v>0</v>
      </c>
      <c r="W23" s="61">
        <v>0.690332167832168</v>
      </c>
      <c r="X23" s="62">
        <v>0.3500000000000001</v>
      </c>
      <c r="Y23" s="62">
        <v>0.10245454545454545</v>
      </c>
      <c r="Z23" s="62">
        <v>0.23787762237762242</v>
      </c>
      <c r="AA23" s="64">
        <v>0</v>
      </c>
      <c r="AB23" s="65">
        <v>0.23654832347140042</v>
      </c>
      <c r="AC23" s="61">
        <v>0.7788362919132151</v>
      </c>
      <c r="AD23" s="61">
        <v>0.22116370808678507</v>
      </c>
      <c r="AE23" s="66">
        <v>0.7788362919132151</v>
      </c>
    </row>
    <row r="24" spans="3:31" ht="15">
      <c r="C24" s="8">
        <v>1984</v>
      </c>
      <c r="D24" s="9">
        <v>0.24023950869902275</v>
      </c>
      <c r="E24" s="9">
        <v>0.26600668784882064</v>
      </c>
      <c r="F24" s="73">
        <v>0.21553252366437808</v>
      </c>
      <c r="G24" s="9">
        <v>0.16995550908818546</v>
      </c>
      <c r="H24" s="9">
        <v>0.22162464205307597</v>
      </c>
      <c r="I24" s="73">
        <v>0.28046116236501345</v>
      </c>
      <c r="J24" s="9">
        <v>0.2628183891775188</v>
      </c>
      <c r="K24" s="74">
        <v>0.22557786642743985</v>
      </c>
      <c r="O24" s="10">
        <v>1936</v>
      </c>
      <c r="P24" s="61">
        <v>0.22696078431372546</v>
      </c>
      <c r="Q24" s="62">
        <v>0.10307898259705489</v>
      </c>
      <c r="R24" s="62">
        <v>0.04685408299866131</v>
      </c>
      <c r="S24" s="62">
        <v>0.062302149775572885</v>
      </c>
      <c r="T24" s="62">
        <v>0.004016064257028112</v>
      </c>
      <c r="U24" s="62">
        <v>0.0107095046854083</v>
      </c>
      <c r="V24" s="63">
        <v>0</v>
      </c>
      <c r="W24" s="61">
        <v>0.6739762973462478</v>
      </c>
      <c r="X24" s="62">
        <v>0.35207496653279785</v>
      </c>
      <c r="Y24" s="62">
        <v>0.10910307898259705</v>
      </c>
      <c r="Z24" s="62">
        <v>0.2127982518308529</v>
      </c>
      <c r="AA24" s="64">
        <v>0</v>
      </c>
      <c r="AB24" s="65">
        <v>0.2553308823529412</v>
      </c>
      <c r="AC24" s="61">
        <v>0.7582233345145287</v>
      </c>
      <c r="AD24" s="61">
        <v>0.24328268958185686</v>
      </c>
      <c r="AE24" s="66">
        <v>0.7582233345145287</v>
      </c>
    </row>
    <row r="25" spans="3:31" ht="15">
      <c r="C25" s="8">
        <v>1985</v>
      </c>
      <c r="D25" s="9">
        <v>0.2350443705362413</v>
      </c>
      <c r="E25" s="9">
        <v>0.2763923211090131</v>
      </c>
      <c r="F25" s="73">
        <v>0.223463115385608</v>
      </c>
      <c r="G25" s="9">
        <v>0.18352963695567973</v>
      </c>
      <c r="H25" s="9">
        <v>0.2265968486274477</v>
      </c>
      <c r="I25" s="73">
        <v>0.2848185681864687</v>
      </c>
      <c r="J25" s="9">
        <v>0.2609801162569768</v>
      </c>
      <c r="K25" s="74">
        <v>0.22326470383194297</v>
      </c>
      <c r="O25" s="10">
        <v>1937</v>
      </c>
      <c r="P25" s="61">
        <v>0.22041647666818664</v>
      </c>
      <c r="Q25" s="62">
        <v>0.09843937575030012</v>
      </c>
      <c r="R25" s="62">
        <v>0.04561824729891957</v>
      </c>
      <c r="S25" s="62">
        <v>0.06075261112196815</v>
      </c>
      <c r="T25" s="62">
        <v>0.003601440576230492</v>
      </c>
      <c r="U25" s="62">
        <v>0.01200480192076831</v>
      </c>
      <c r="V25" s="63">
        <v>0</v>
      </c>
      <c r="W25" s="61">
        <v>0.6859460683498205</v>
      </c>
      <c r="X25" s="62">
        <v>0.36614645858343337</v>
      </c>
      <c r="Y25" s="62">
        <v>0.09382953181272509</v>
      </c>
      <c r="Z25" s="62">
        <v>0.22597007795366206</v>
      </c>
      <c r="AA25" s="64">
        <v>0</v>
      </c>
      <c r="AB25" s="65">
        <v>0.24612188346461053</v>
      </c>
      <c r="AC25" s="61">
        <v>0.7659424596989283</v>
      </c>
      <c r="AD25" s="61">
        <v>0.2327170577273452</v>
      </c>
      <c r="AE25" s="66">
        <v>0.7659424596989283</v>
      </c>
    </row>
    <row r="26" spans="3:31" ht="15">
      <c r="C26" s="8">
        <v>1986</v>
      </c>
      <c r="D26" s="9">
        <v>0.22360284788426527</v>
      </c>
      <c r="E26" s="9">
        <v>0.2842237494437507</v>
      </c>
      <c r="F26" s="73">
        <v>0.2272382847734285</v>
      </c>
      <c r="G26" s="9">
        <v>0.21906765117457225</v>
      </c>
      <c r="H26" s="9">
        <v>0.23784077092086042</v>
      </c>
      <c r="I26" s="73">
        <v>0.2999509994711221</v>
      </c>
      <c r="J26" s="9">
        <v>0.23779978325873427</v>
      </c>
      <c r="K26" s="74">
        <v>0.21948453936375079</v>
      </c>
      <c r="O26" s="10">
        <v>1938</v>
      </c>
      <c r="P26" s="61">
        <v>0.20169982489329438</v>
      </c>
      <c r="Q26" s="62">
        <v>0.07963446475195822</v>
      </c>
      <c r="R26" s="62">
        <v>0.05352480417754569</v>
      </c>
      <c r="S26" s="62">
        <v>0.051569276590422285</v>
      </c>
      <c r="T26" s="62">
        <v>0.00391644908616188</v>
      </c>
      <c r="U26" s="62">
        <v>0.013054830287206267</v>
      </c>
      <c r="V26" s="63">
        <v>0</v>
      </c>
      <c r="W26" s="61">
        <v>0.699083464923938</v>
      </c>
      <c r="X26" s="62">
        <v>0.3563968668407312</v>
      </c>
      <c r="Y26" s="62">
        <v>0.11189295039164493</v>
      </c>
      <c r="Z26" s="62">
        <v>0.23079364769156205</v>
      </c>
      <c r="AA26" s="64">
        <v>0</v>
      </c>
      <c r="AB26" s="65">
        <v>0.22687528027645154</v>
      </c>
      <c r="AC26" s="61">
        <v>0.7863405787543855</v>
      </c>
      <c r="AD26" s="61">
        <v>0.21219099246441042</v>
      </c>
      <c r="AE26" s="66">
        <v>0.7863405787543855</v>
      </c>
    </row>
    <row r="27" spans="3:31" ht="15">
      <c r="C27" s="8">
        <v>1987</v>
      </c>
      <c r="D27" s="9">
        <v>0.22824970022673405</v>
      </c>
      <c r="E27" s="9">
        <v>0.2867262175217533</v>
      </c>
      <c r="F27" s="73">
        <v>0.21310121288341213</v>
      </c>
      <c r="G27" s="9">
        <v>0.2268071597285541</v>
      </c>
      <c r="H27" s="9">
        <v>0.230103823886211</v>
      </c>
      <c r="I27" s="73">
        <v>0.3049511188781359</v>
      </c>
      <c r="J27" s="9">
        <v>0.24655896087951082</v>
      </c>
      <c r="K27" s="74">
        <v>0.22524246070212522</v>
      </c>
      <c r="O27" s="10">
        <v>1939</v>
      </c>
      <c r="P27" s="61">
        <v>0.2205749268292683</v>
      </c>
      <c r="Q27" s="62">
        <v>0.09390243902439023</v>
      </c>
      <c r="R27" s="62">
        <v>0.052439024390243894</v>
      </c>
      <c r="S27" s="62">
        <v>0.05716029268292683</v>
      </c>
      <c r="T27" s="62">
        <v>0.004878048780487805</v>
      </c>
      <c r="U27" s="62">
        <v>0.012195121951219514</v>
      </c>
      <c r="V27" s="63">
        <v>0</v>
      </c>
      <c r="W27" s="61">
        <v>0.6891811707317074</v>
      </c>
      <c r="X27" s="62">
        <v>0.36341463414634156</v>
      </c>
      <c r="Y27" s="62">
        <v>0.10454878048780489</v>
      </c>
      <c r="Z27" s="62">
        <v>0.22121775609756103</v>
      </c>
      <c r="AA27" s="64">
        <v>0</v>
      </c>
      <c r="AB27" s="65">
        <v>0.24574923913043478</v>
      </c>
      <c r="AC27" s="61">
        <v>0.7678377173913044</v>
      </c>
      <c r="AD27" s="61">
        <v>0.23216228260869562</v>
      </c>
      <c r="AE27" s="66">
        <v>0.7678377173913044</v>
      </c>
    </row>
    <row r="28" spans="3:31" ht="15">
      <c r="C28" s="8">
        <v>1988</v>
      </c>
      <c r="D28" s="9">
        <v>0.23348337438967381</v>
      </c>
      <c r="E28" s="9">
        <v>0.2964902344805387</v>
      </c>
      <c r="F28" s="73">
        <v>0.23058655656219365</v>
      </c>
      <c r="G28" s="9">
        <v>0.2470307664321939</v>
      </c>
      <c r="H28" s="9">
        <v>0.23820487925758635</v>
      </c>
      <c r="I28" s="73">
        <v>0.3089154088547141</v>
      </c>
      <c r="J28" s="9">
        <v>0.24679802411533666</v>
      </c>
      <c r="K28" s="74">
        <v>0.24916921084678317</v>
      </c>
      <c r="O28" s="12">
        <v>1940</v>
      </c>
      <c r="P28" s="67">
        <v>0.2497320212570456</v>
      </c>
      <c r="Q28" s="68">
        <v>0.1188118811881188</v>
      </c>
      <c r="R28" s="68">
        <v>0.04730473047304732</v>
      </c>
      <c r="S28" s="68">
        <v>0.067113759430863</v>
      </c>
      <c r="T28" s="68">
        <v>0.0033003300330033</v>
      </c>
      <c r="U28" s="68">
        <v>0.013201320132013201</v>
      </c>
      <c r="V28" s="69">
        <v>0</v>
      </c>
      <c r="W28" s="67">
        <v>0.6633592878738674</v>
      </c>
      <c r="X28" s="68">
        <v>0.36193619361936197</v>
      </c>
      <c r="Y28" s="68">
        <v>0.09697469746974698</v>
      </c>
      <c r="Z28" s="68">
        <v>0.20444839678475857</v>
      </c>
      <c r="AA28" s="70">
        <v>0</v>
      </c>
      <c r="AB28" s="71">
        <v>0.2778536197339712</v>
      </c>
      <c r="AC28" s="67">
        <v>0.7380582529710472</v>
      </c>
      <c r="AD28" s="67">
        <v>0.26316573723703124</v>
      </c>
      <c r="AE28" s="72">
        <v>0.7380582529710472</v>
      </c>
    </row>
    <row r="29" spans="3:31" ht="15">
      <c r="C29" s="8">
        <v>1989</v>
      </c>
      <c r="D29" s="9">
        <v>0.23300213563554933</v>
      </c>
      <c r="E29" s="9">
        <v>0.2965421948658272</v>
      </c>
      <c r="F29" s="73">
        <v>0.2478958149368324</v>
      </c>
      <c r="G29" s="9">
        <v>0.2556715432364214</v>
      </c>
      <c r="H29" s="9">
        <v>0.24341802449163202</v>
      </c>
      <c r="I29" s="73">
        <v>0.3105055718029304</v>
      </c>
      <c r="J29" s="9">
        <v>0.2360654949739817</v>
      </c>
      <c r="K29" s="74">
        <v>0.2497385016523664</v>
      </c>
      <c r="O29" s="10">
        <v>1941</v>
      </c>
      <c r="P29" s="61">
        <v>0.2709964473319194</v>
      </c>
      <c r="Q29" s="62">
        <v>0.14075993091537134</v>
      </c>
      <c r="R29" s="62">
        <v>0.039723661485319514</v>
      </c>
      <c r="S29" s="62">
        <v>0.07669592919720442</v>
      </c>
      <c r="T29" s="62">
        <v>0.0034542314335060443</v>
      </c>
      <c r="U29" s="62">
        <v>0.010362694300518137</v>
      </c>
      <c r="V29" s="63">
        <v>0</v>
      </c>
      <c r="W29" s="61">
        <v>0.6461019982639357</v>
      </c>
      <c r="X29" s="62">
        <v>0.3592400690846287</v>
      </c>
      <c r="Y29" s="62">
        <v>0.09112262521588946</v>
      </c>
      <c r="Z29" s="62">
        <v>0.19573930396341746</v>
      </c>
      <c r="AA29" s="64">
        <v>0</v>
      </c>
      <c r="AB29" s="65">
        <v>0.2988703676289169</v>
      </c>
      <c r="AC29" s="61">
        <v>0.7125582037996546</v>
      </c>
      <c r="AD29" s="61">
        <v>0.28744179620034543</v>
      </c>
      <c r="AE29" s="66">
        <v>0.7125582037996546</v>
      </c>
    </row>
    <row r="30" spans="3:31" ht="15">
      <c r="C30" s="8">
        <v>1990</v>
      </c>
      <c r="D30" s="9">
        <v>0.22756657597884966</v>
      </c>
      <c r="E30" s="9">
        <v>0.2991093527884</v>
      </c>
      <c r="F30" s="73">
        <v>0.25406648074409255</v>
      </c>
      <c r="G30" s="9">
        <v>0.2454986683877788</v>
      </c>
      <c r="H30" s="9">
        <v>0.23332560569663474</v>
      </c>
      <c r="I30" s="73">
        <v>0.2936017293542731</v>
      </c>
      <c r="J30" s="9">
        <v>0.21279394368560858</v>
      </c>
      <c r="K30" s="74">
        <v>0.2316265982163974</v>
      </c>
      <c r="O30" s="10">
        <v>1942</v>
      </c>
      <c r="P30" s="61">
        <v>0.2721596438554716</v>
      </c>
      <c r="Q30" s="62">
        <v>0.14381270903010032</v>
      </c>
      <c r="R30" s="62">
        <v>0.034782608695652174</v>
      </c>
      <c r="S30" s="62">
        <v>0.08152419235045481</v>
      </c>
      <c r="T30" s="62">
        <v>0.0026755852842809363</v>
      </c>
      <c r="U30" s="62">
        <v>0.009364548494983277</v>
      </c>
      <c r="V30" s="63">
        <v>0</v>
      </c>
      <c r="W30" s="61">
        <v>0.6629574130007158</v>
      </c>
      <c r="X30" s="62">
        <v>0.3531772575250836</v>
      </c>
      <c r="Y30" s="62">
        <v>0.10957190635451505</v>
      </c>
      <c r="Z30" s="62">
        <v>0.20020824912111698</v>
      </c>
      <c r="AA30" s="64">
        <v>0</v>
      </c>
      <c r="AB30" s="65">
        <v>0.29398747656353325</v>
      </c>
      <c r="AC30" s="61">
        <v>0.7161281303728828</v>
      </c>
      <c r="AD30" s="61">
        <v>0.2838718696271171</v>
      </c>
      <c r="AE30" s="66">
        <v>0.7161281303728828</v>
      </c>
    </row>
    <row r="31" spans="3:31" ht="15">
      <c r="C31" s="8">
        <v>1991</v>
      </c>
      <c r="D31" s="9">
        <v>0.22509499356826643</v>
      </c>
      <c r="E31" s="9">
        <v>0.2907900221722883</v>
      </c>
      <c r="F31" s="73">
        <v>0.2315062681367981</v>
      </c>
      <c r="G31" s="9">
        <v>0.23829261606914057</v>
      </c>
      <c r="H31" s="9">
        <v>0.2108226791710815</v>
      </c>
      <c r="I31" s="73">
        <v>0.28066649109258</v>
      </c>
      <c r="J31" s="9">
        <v>0.1921817746598169</v>
      </c>
      <c r="K31" s="74">
        <v>0.2147330607817493</v>
      </c>
      <c r="O31" s="10">
        <v>1943</v>
      </c>
      <c r="P31" s="61">
        <v>0.2588472775275702</v>
      </c>
      <c r="Q31" s="62">
        <v>0.14006514657980457</v>
      </c>
      <c r="R31" s="62">
        <v>0.029858849077090126</v>
      </c>
      <c r="S31" s="62">
        <v>0.07697974223983946</v>
      </c>
      <c r="T31" s="62">
        <v>0.0016286644951140064</v>
      </c>
      <c r="U31" s="62">
        <v>0.010314875135722042</v>
      </c>
      <c r="V31" s="63">
        <v>0</v>
      </c>
      <c r="W31" s="61">
        <v>0.6863210178035918</v>
      </c>
      <c r="X31" s="62">
        <v>0.3479913137893594</v>
      </c>
      <c r="Y31" s="62">
        <v>0.14707383279044517</v>
      </c>
      <c r="Z31" s="62">
        <v>0.1912558712237872</v>
      </c>
      <c r="AA31" s="64">
        <v>0</v>
      </c>
      <c r="AB31" s="65">
        <v>0.2768854153343695</v>
      </c>
      <c r="AC31" s="61">
        <v>0.7341482664310197</v>
      </c>
      <c r="AD31" s="61">
        <v>0.26585173356898045</v>
      </c>
      <c r="AE31" s="66">
        <v>0.7341482664310197</v>
      </c>
    </row>
    <row r="32" spans="3:31" ht="15">
      <c r="C32" s="8">
        <v>1992</v>
      </c>
      <c r="D32" s="9">
        <v>0.2235247977675507</v>
      </c>
      <c r="E32" s="9">
        <v>0.2669152852761565</v>
      </c>
      <c r="F32" s="73">
        <v>0.21822054066904806</v>
      </c>
      <c r="G32" s="9">
        <v>0.2399997847689752</v>
      </c>
      <c r="H32" s="9">
        <v>0.18926356520757456</v>
      </c>
      <c r="I32" s="73">
        <v>0.2788755064224686</v>
      </c>
      <c r="J32" s="9">
        <v>0.18012395702389242</v>
      </c>
      <c r="K32" s="74">
        <v>0.2305299658941141</v>
      </c>
      <c r="O32" s="10">
        <v>1944</v>
      </c>
      <c r="P32" s="61">
        <v>0.2474216300940439</v>
      </c>
      <c r="Q32" s="62">
        <v>0.1297979797979798</v>
      </c>
      <c r="R32" s="62">
        <v>0.029797979797979803</v>
      </c>
      <c r="S32" s="62">
        <v>0.07317920585161963</v>
      </c>
      <c r="T32" s="62">
        <v>0.00202020202020202</v>
      </c>
      <c r="U32" s="62">
        <v>0.012626262626262626</v>
      </c>
      <c r="V32" s="63">
        <v>0</v>
      </c>
      <c r="W32" s="61">
        <v>0.7005581678857541</v>
      </c>
      <c r="X32" s="62">
        <v>0.33888888888888885</v>
      </c>
      <c r="Y32" s="62">
        <v>0.17060606060606062</v>
      </c>
      <c r="Z32" s="62">
        <v>0.19106321839080456</v>
      </c>
      <c r="AA32" s="64">
        <v>0</v>
      </c>
      <c r="AB32" s="65">
        <v>0.2645220451329411</v>
      </c>
      <c r="AC32" s="61">
        <v>0.7489768749534521</v>
      </c>
      <c r="AD32" s="61">
        <v>0.251023125046548</v>
      </c>
      <c r="AE32" s="66">
        <v>0.7489768749534521</v>
      </c>
    </row>
    <row r="33" spans="3:31" ht="15">
      <c r="C33" s="8">
        <v>1993</v>
      </c>
      <c r="D33" s="9">
        <v>0.2278080034284249</v>
      </c>
      <c r="E33" s="9">
        <v>0.25713734763816504</v>
      </c>
      <c r="F33" s="73">
        <v>0.21111115480876524</v>
      </c>
      <c r="G33" s="9">
        <v>0.2339347986693609</v>
      </c>
      <c r="H33" s="9">
        <v>0.1974225939956753</v>
      </c>
      <c r="I33" s="73">
        <v>0.28260564382492004</v>
      </c>
      <c r="J33" s="9">
        <v>0.1931584336863953</v>
      </c>
      <c r="K33" s="74">
        <v>0.24691432492730367</v>
      </c>
      <c r="O33" s="10">
        <v>1945</v>
      </c>
      <c r="P33" s="61">
        <v>0.22469263061935002</v>
      </c>
      <c r="Q33" s="62">
        <v>0.1069087241553202</v>
      </c>
      <c r="R33" s="62">
        <v>0.030257186081694396</v>
      </c>
      <c r="S33" s="62">
        <v>0.06987669516801366</v>
      </c>
      <c r="T33" s="62">
        <v>0.0015128593040847204</v>
      </c>
      <c r="U33" s="62">
        <v>0.016137165910237013</v>
      </c>
      <c r="V33" s="63">
        <v>0</v>
      </c>
      <c r="W33" s="61">
        <v>0.7208444344335999</v>
      </c>
      <c r="X33" s="62">
        <v>0.3232476046394352</v>
      </c>
      <c r="Y33" s="62">
        <v>0.1863187090267272</v>
      </c>
      <c r="Z33" s="62">
        <v>0.21127812076743763</v>
      </c>
      <c r="AA33" s="64">
        <v>0</v>
      </c>
      <c r="AB33" s="65">
        <v>0.24189222938011454</v>
      </c>
      <c r="AC33" s="61">
        <v>0.7760230800661394</v>
      </c>
      <c r="AD33" s="61">
        <v>0.2245198080988985</v>
      </c>
      <c r="AE33" s="66">
        <v>0.7760230800661394</v>
      </c>
    </row>
    <row r="34" spans="3:31" ht="15">
      <c r="C34" s="8">
        <v>1994</v>
      </c>
      <c r="D34" s="9">
        <v>0.2389487113460597</v>
      </c>
      <c r="E34" s="9">
        <v>0.2411330872358463</v>
      </c>
      <c r="F34" s="73">
        <v>0.22603443435962506</v>
      </c>
      <c r="G34" s="9">
        <v>0.23587614000101664</v>
      </c>
      <c r="H34" s="9">
        <v>0.22556161926142893</v>
      </c>
      <c r="I34" s="73">
        <v>0.3048904118588308</v>
      </c>
      <c r="J34" s="9">
        <v>0.2234946740378057</v>
      </c>
      <c r="K34" s="74">
        <v>0.2533892911249429</v>
      </c>
      <c r="O34" s="10">
        <v>1946</v>
      </c>
      <c r="P34" s="61">
        <v>0.2113280606615328</v>
      </c>
      <c r="Q34" s="62">
        <v>0.09013091641490432</v>
      </c>
      <c r="R34" s="62">
        <v>0.03172205438066466</v>
      </c>
      <c r="S34" s="62">
        <v>0.06530590557593359</v>
      </c>
      <c r="T34" s="62">
        <v>0.0035246727089627396</v>
      </c>
      <c r="U34" s="62">
        <v>0.020644511581067476</v>
      </c>
      <c r="V34" s="63">
        <v>0</v>
      </c>
      <c r="W34" s="61">
        <v>0.7292459574653557</v>
      </c>
      <c r="X34" s="62">
        <v>0.35196374622356497</v>
      </c>
      <c r="Y34" s="62">
        <v>0.12226082578046325</v>
      </c>
      <c r="Z34" s="62">
        <v>0.25502138546132735</v>
      </c>
      <c r="AA34" s="64">
        <v>0</v>
      </c>
      <c r="AB34" s="65">
        <v>0.22984782334626017</v>
      </c>
      <c r="AC34" s="61">
        <v>0.7931535238755059</v>
      </c>
      <c r="AD34" s="61">
        <v>0.20739412724882209</v>
      </c>
      <c r="AE34" s="66">
        <v>0.7931535238755059</v>
      </c>
    </row>
    <row r="35" spans="3:31" ht="15">
      <c r="C35" s="8">
        <v>1995</v>
      </c>
      <c r="D35" s="9">
        <v>0.24767733193664856</v>
      </c>
      <c r="E35" s="9">
        <v>0.2377271945082848</v>
      </c>
      <c r="F35" s="73">
        <v>0.23146798193562515</v>
      </c>
      <c r="G35" s="9">
        <v>0.23532581441990574</v>
      </c>
      <c r="H35" s="9">
        <v>0.25691191383869266</v>
      </c>
      <c r="I35" s="73">
        <v>0.32802676756518373</v>
      </c>
      <c r="J35" s="9">
        <v>0.2386901810881406</v>
      </c>
      <c r="K35" s="74">
        <v>0.24548238853603366</v>
      </c>
      <c r="O35" s="10">
        <v>1947</v>
      </c>
      <c r="P35" s="61">
        <v>0.2302847082124995</v>
      </c>
      <c r="Q35" s="62">
        <v>0.10864539990753581</v>
      </c>
      <c r="R35" s="62">
        <v>0.03005085529357374</v>
      </c>
      <c r="S35" s="62">
        <v>0.06708544792586053</v>
      </c>
      <c r="T35" s="62">
        <v>0.005085529357374018</v>
      </c>
      <c r="U35" s="62">
        <v>0.019417475728155338</v>
      </c>
      <c r="V35" s="63">
        <v>0</v>
      </c>
      <c r="W35" s="61">
        <v>0.7045881535535662</v>
      </c>
      <c r="X35" s="62">
        <v>0.3795654184003698</v>
      </c>
      <c r="Y35" s="62">
        <v>0.0906518723994452</v>
      </c>
      <c r="Z35" s="62">
        <v>0.2343708627537511</v>
      </c>
      <c r="AA35" s="64">
        <v>0</v>
      </c>
      <c r="AB35" s="65">
        <v>0.25155208186514844</v>
      </c>
      <c r="AC35" s="61">
        <v>0.7696586467233786</v>
      </c>
      <c r="AD35" s="61">
        <v>0.23034135327662145</v>
      </c>
      <c r="AE35" s="66">
        <v>0.7696586467233786</v>
      </c>
    </row>
    <row r="36" spans="3:31" ht="15">
      <c r="C36" s="8">
        <v>1996</v>
      </c>
      <c r="D36" s="9">
        <v>0.25815284257970905</v>
      </c>
      <c r="E36" s="9">
        <v>0.24969821361611522</v>
      </c>
      <c r="F36" s="73">
        <v>0.2365358381378915</v>
      </c>
      <c r="G36" s="9">
        <v>0.2292577973753287</v>
      </c>
      <c r="H36" s="9">
        <v>0.2644701203296641</v>
      </c>
      <c r="I36" s="73">
        <v>0.33327190089225645</v>
      </c>
      <c r="J36" s="9">
        <v>0.24189250225835598</v>
      </c>
      <c r="K36" s="74">
        <v>0.2393173635742063</v>
      </c>
      <c r="O36" s="10">
        <v>1948</v>
      </c>
      <c r="P36" s="61">
        <v>0.2519749634524039</v>
      </c>
      <c r="Q36" s="62">
        <v>0.124484748557296</v>
      </c>
      <c r="R36" s="62">
        <v>0.03009068425391591</v>
      </c>
      <c r="S36" s="62">
        <v>0.07431626600805104</v>
      </c>
      <c r="T36" s="62">
        <v>0.005770816158285243</v>
      </c>
      <c r="U36" s="62">
        <v>0.017312448474855732</v>
      </c>
      <c r="V36" s="63">
        <v>0</v>
      </c>
      <c r="W36" s="61">
        <v>0.6839648551790883</v>
      </c>
      <c r="X36" s="62">
        <v>0.37551525144270403</v>
      </c>
      <c r="Y36" s="62">
        <v>0.08385820280296785</v>
      </c>
      <c r="Z36" s="62">
        <v>0.22417919977925327</v>
      </c>
      <c r="AA36" s="64">
        <v>0.00041220115416323167</v>
      </c>
      <c r="AB36" s="65">
        <v>0.27429507506339523</v>
      </c>
      <c r="AC36" s="61">
        <v>0.7445509217327857</v>
      </c>
      <c r="AD36" s="61">
        <v>0.2554490782672146</v>
      </c>
      <c r="AE36" s="66">
        <v>0.7445509217327857</v>
      </c>
    </row>
    <row r="37" spans="3:31" ht="15">
      <c r="C37" s="8">
        <v>1997</v>
      </c>
      <c r="D37" s="9">
        <v>0.263309035944498</v>
      </c>
      <c r="E37" s="9">
        <v>0.2503611498513271</v>
      </c>
      <c r="F37" s="73">
        <v>0.25009753561157283</v>
      </c>
      <c r="G37" s="9">
        <v>0.24013911262905602</v>
      </c>
      <c r="H37" s="9">
        <v>0.2819655567465699</v>
      </c>
      <c r="I37" s="73">
        <v>0.3271949232285684</v>
      </c>
      <c r="J37" s="9">
        <v>0.2487357054334564</v>
      </c>
      <c r="K37" s="74">
        <v>0.2374415542233289</v>
      </c>
      <c r="O37" s="10">
        <v>1949</v>
      </c>
      <c r="P37" s="61">
        <v>0.24438834811579846</v>
      </c>
      <c r="Q37" s="62">
        <v>0.1183157894736842</v>
      </c>
      <c r="R37" s="62">
        <v>0.03410526315789474</v>
      </c>
      <c r="S37" s="62">
        <v>0.06838834811579848</v>
      </c>
      <c r="T37" s="62">
        <v>0.0054736842105263155</v>
      </c>
      <c r="U37" s="62">
        <v>0.018105263157894735</v>
      </c>
      <c r="V37" s="63">
        <v>0</v>
      </c>
      <c r="W37" s="61">
        <v>0.6853084939894648</v>
      </c>
      <c r="X37" s="62">
        <v>0.3738947368421052</v>
      </c>
      <c r="Y37" s="62">
        <v>0.09529684210526317</v>
      </c>
      <c r="Z37" s="62">
        <v>0.21611691504209637</v>
      </c>
      <c r="AA37" s="64">
        <v>0</v>
      </c>
      <c r="AB37" s="65">
        <v>0.2680897386064033</v>
      </c>
      <c r="AC37" s="61">
        <v>0.7517714180519341</v>
      </c>
      <c r="AD37" s="61">
        <v>0.24822858194806602</v>
      </c>
      <c r="AE37" s="66">
        <v>0.7517714180519341</v>
      </c>
    </row>
    <row r="38" spans="3:31" ht="15">
      <c r="C38" s="8">
        <v>1998</v>
      </c>
      <c r="D38" s="9">
        <v>0.2514129660153724</v>
      </c>
      <c r="E38" s="9">
        <v>0.2308458325982302</v>
      </c>
      <c r="F38" s="73">
        <v>0.2551223646337555</v>
      </c>
      <c r="G38" s="9">
        <v>0.25143021000854787</v>
      </c>
      <c r="H38" s="9">
        <v>0.2937024143576539</v>
      </c>
      <c r="I38" s="73">
        <v>0.33161921115525045</v>
      </c>
      <c r="J38" s="9">
        <v>0.23518554165993957</v>
      </c>
      <c r="K38" s="74">
        <v>0.2406608051959776</v>
      </c>
      <c r="O38" s="12">
        <v>1950</v>
      </c>
      <c r="P38" s="67">
        <v>0.26313809586115144</v>
      </c>
      <c r="Q38" s="68">
        <v>0.13300492610837442</v>
      </c>
      <c r="R38" s="68">
        <v>0.035240621447518</v>
      </c>
      <c r="S38" s="68">
        <v>0.0721566635004087</v>
      </c>
      <c r="T38" s="68">
        <v>0.005683971201212582</v>
      </c>
      <c r="U38" s="68">
        <v>0.017051913603637742</v>
      </c>
      <c r="V38" s="69">
        <v>0</v>
      </c>
      <c r="W38" s="67">
        <v>0.667775128845177</v>
      </c>
      <c r="X38" s="68">
        <v>0.37400530503978796</v>
      </c>
      <c r="Y38" s="68">
        <v>0.0904888215233043</v>
      </c>
      <c r="Z38" s="68">
        <v>0.2029020708686706</v>
      </c>
      <c r="AA38" s="70">
        <v>0.0003789314134141721</v>
      </c>
      <c r="AB38" s="71">
        <v>0.28806039581262494</v>
      </c>
      <c r="AC38" s="67">
        <v>0.7310213570537865</v>
      </c>
      <c r="AD38" s="67">
        <v>0.269393463660701</v>
      </c>
      <c r="AE38" s="72">
        <v>0.7310213570537865</v>
      </c>
    </row>
    <row r="39" spans="3:31" ht="15">
      <c r="C39" s="8">
        <v>1999</v>
      </c>
      <c r="D39" s="9">
        <v>0.2474499827748442</v>
      </c>
      <c r="E39" s="9">
        <v>0.23767283323307906</v>
      </c>
      <c r="F39" s="73">
        <v>0.24685475952137093</v>
      </c>
      <c r="G39" s="9">
        <v>0.2485154818262197</v>
      </c>
      <c r="H39" s="9">
        <v>0.2883786237861958</v>
      </c>
      <c r="I39" s="73">
        <v>0.3369127382546583</v>
      </c>
      <c r="J39" s="9">
        <v>0.2534518805936738</v>
      </c>
      <c r="K39" s="74">
        <v>0.23883302836642903</v>
      </c>
      <c r="O39" s="10">
        <v>1951</v>
      </c>
      <c r="P39" s="61">
        <v>0.25661080680314724</v>
      </c>
      <c r="Q39" s="62">
        <v>0.1313364055299539</v>
      </c>
      <c r="R39" s="62">
        <v>0.03390388413429888</v>
      </c>
      <c r="S39" s="62">
        <v>0.06964569817905238</v>
      </c>
      <c r="T39" s="62">
        <v>0.006583278472679394</v>
      </c>
      <c r="U39" s="62">
        <v>0.015141540487162606</v>
      </c>
      <c r="V39" s="63">
        <v>0</v>
      </c>
      <c r="W39" s="61">
        <v>0.6782641109058718</v>
      </c>
      <c r="X39" s="62">
        <v>0.3772218564845293</v>
      </c>
      <c r="Y39" s="62">
        <v>0.10100724160631996</v>
      </c>
      <c r="Z39" s="62">
        <v>0.20003501281502256</v>
      </c>
      <c r="AA39" s="64">
        <v>0</v>
      </c>
      <c r="AB39" s="65">
        <v>0.2791055371419226</v>
      </c>
      <c r="AC39" s="61">
        <v>0.7377213429039038</v>
      </c>
      <c r="AD39" s="61">
        <v>0.26263667582047556</v>
      </c>
      <c r="AE39" s="66">
        <v>0.7377213429039038</v>
      </c>
    </row>
    <row r="40" spans="3:31" ht="15">
      <c r="C40" s="8">
        <v>2000</v>
      </c>
      <c r="D40" s="9">
        <v>0.23544944322678948</v>
      </c>
      <c r="E40" s="9">
        <v>0.24500505705151882</v>
      </c>
      <c r="F40" s="73">
        <v>0.23534088031386566</v>
      </c>
      <c r="G40" s="9">
        <v>0.2513078530900576</v>
      </c>
      <c r="H40" s="9">
        <v>0.2631675108527371</v>
      </c>
      <c r="I40" s="73">
        <v>0.3446460493297802</v>
      </c>
      <c r="J40" s="9">
        <v>0.2811366267234526</v>
      </c>
      <c r="K40" s="74">
        <v>0.2469801335098869</v>
      </c>
      <c r="O40" s="10">
        <v>1952</v>
      </c>
      <c r="P40" s="61">
        <v>0.2382949569579921</v>
      </c>
      <c r="Q40" s="62">
        <v>0.11795829442888267</v>
      </c>
      <c r="R40" s="62">
        <v>0.037037037037037035</v>
      </c>
      <c r="S40" s="62">
        <v>0.06182436872269796</v>
      </c>
      <c r="T40" s="62">
        <v>0.006847183317771554</v>
      </c>
      <c r="U40" s="62">
        <v>0.014628073451602863</v>
      </c>
      <c r="V40" s="63">
        <v>0</v>
      </c>
      <c r="W40" s="61">
        <v>0.6922683794876973</v>
      </c>
      <c r="X40" s="62">
        <v>0.3828197945845005</v>
      </c>
      <c r="Y40" s="62">
        <v>0.1088048552754435</v>
      </c>
      <c r="Z40" s="62">
        <v>0.2006437296277533</v>
      </c>
      <c r="AA40" s="64">
        <v>0</v>
      </c>
      <c r="AB40" s="65">
        <v>0.2603426490890641</v>
      </c>
      <c r="AC40" s="61">
        <v>0.7563189170981574</v>
      </c>
      <c r="AD40" s="61">
        <v>0.24436114682785162</v>
      </c>
      <c r="AE40" s="66">
        <v>0.7563189170981574</v>
      </c>
    </row>
    <row r="41" spans="3:31" ht="15">
      <c r="C41" s="8">
        <v>2001</v>
      </c>
      <c r="D41" s="9">
        <v>0.2288577170312108</v>
      </c>
      <c r="E41" s="9">
        <v>0.2390943373571544</v>
      </c>
      <c r="F41" s="73">
        <v>0.24412552223375514</v>
      </c>
      <c r="G41" s="9">
        <v>0.2439089406622051</v>
      </c>
      <c r="H41" s="9">
        <v>0.24836752976898802</v>
      </c>
      <c r="I41" s="73">
        <v>0.34858217204690617</v>
      </c>
      <c r="J41" s="9">
        <v>0.26766158460384903</v>
      </c>
      <c r="K41" s="74">
        <v>0.24310106003963922</v>
      </c>
      <c r="O41" s="10">
        <v>1953</v>
      </c>
      <c r="P41" s="61">
        <v>0.22934878827468538</v>
      </c>
      <c r="Q41" s="62">
        <v>0.11311281748375662</v>
      </c>
      <c r="R41" s="62">
        <v>0.04046072061429416</v>
      </c>
      <c r="S41" s="62">
        <v>0.055987890460154975</v>
      </c>
      <c r="T41" s="62">
        <v>0.005906674542232722</v>
      </c>
      <c r="U41" s="62">
        <v>0.013880685174246898</v>
      </c>
      <c r="V41" s="63">
        <v>0</v>
      </c>
      <c r="W41" s="61">
        <v>0.6975383942415581</v>
      </c>
      <c r="X41" s="62">
        <v>0.39574719432959243</v>
      </c>
      <c r="Y41" s="62">
        <v>0.10590667454223272</v>
      </c>
      <c r="Z41" s="62">
        <v>0.1958845253697328</v>
      </c>
      <c r="AA41" s="64">
        <v>0</v>
      </c>
      <c r="AB41" s="65">
        <v>0.2512829878910721</v>
      </c>
      <c r="AC41" s="61">
        <v>0.7642487810479787</v>
      </c>
      <c r="AD41" s="61">
        <v>0.23607479747158489</v>
      </c>
      <c r="AE41" s="66">
        <v>0.7642487810479787</v>
      </c>
    </row>
    <row r="42" spans="3:31" ht="15">
      <c r="C42" s="8">
        <v>2002</v>
      </c>
      <c r="D42" s="9">
        <v>0.22999781208634246</v>
      </c>
      <c r="E42" s="9">
        <v>0.25093116774068164</v>
      </c>
      <c r="F42" s="73">
        <v>0.24916916821359425</v>
      </c>
      <c r="G42" s="9">
        <v>0.22570141308920882</v>
      </c>
      <c r="H42" s="9">
        <v>0.24902152745481257</v>
      </c>
      <c r="I42" s="73">
        <v>0.34059406012503424</v>
      </c>
      <c r="J42" s="9">
        <v>0.26503733892804676</v>
      </c>
      <c r="K42" s="74">
        <v>0.24807565743736149</v>
      </c>
      <c r="O42" s="10">
        <v>1954</v>
      </c>
      <c r="P42" s="61">
        <v>0.23186881996319442</v>
      </c>
      <c r="Q42" s="62">
        <v>0.1101269560082669</v>
      </c>
      <c r="R42" s="62">
        <v>0.04517271922054916</v>
      </c>
      <c r="S42" s="62">
        <v>0.05560664104379666</v>
      </c>
      <c r="T42" s="62">
        <v>0.006495423678771776</v>
      </c>
      <c r="U42" s="62">
        <v>0.01446708001180986</v>
      </c>
      <c r="V42" s="63">
        <v>0</v>
      </c>
      <c r="W42" s="61">
        <v>0.6949927094138356</v>
      </c>
      <c r="X42" s="62">
        <v>0.390315913788013</v>
      </c>
      <c r="Y42" s="62">
        <v>0.10788898730439919</v>
      </c>
      <c r="Z42" s="62">
        <v>0.19708305485227665</v>
      </c>
      <c r="AA42" s="64">
        <v>-0.0002952465308532625</v>
      </c>
      <c r="AB42" s="65">
        <v>0.25413221236112565</v>
      </c>
      <c r="AC42" s="61">
        <v>0.7617239560119667</v>
      </c>
      <c r="AD42" s="61">
        <v>0.23827604398803326</v>
      </c>
      <c r="AE42" s="66">
        <v>0.7617239560119667</v>
      </c>
    </row>
    <row r="43" spans="3:31" ht="15">
      <c r="C43" s="8">
        <v>2003</v>
      </c>
      <c r="D43" s="9">
        <v>0.23133731795816986</v>
      </c>
      <c r="E43" s="9">
        <v>0.2644709184015743</v>
      </c>
      <c r="F43" s="73">
        <v>0.258249308281834</v>
      </c>
      <c r="G43" s="9">
        <v>0.23156937501770897</v>
      </c>
      <c r="H43" s="9">
        <v>0.2680123845933333</v>
      </c>
      <c r="I43" s="73">
        <v>0.33308994667665637</v>
      </c>
      <c r="J43" s="9">
        <v>0.27976924009705456</v>
      </c>
      <c r="K43" s="74">
        <v>0.2489702097649376</v>
      </c>
      <c r="O43" s="10">
        <v>1955</v>
      </c>
      <c r="P43" s="61">
        <v>0.25311392489867013</v>
      </c>
      <c r="Q43" s="62">
        <v>0.1290322580645161</v>
      </c>
      <c r="R43" s="62">
        <v>0.04354838709677418</v>
      </c>
      <c r="S43" s="62">
        <v>0.06010317221049815</v>
      </c>
      <c r="T43" s="62">
        <v>0.006989247311827957</v>
      </c>
      <c r="U43" s="62">
        <v>0.013440860215053765</v>
      </c>
      <c r="V43" s="63">
        <v>0</v>
      </c>
      <c r="W43" s="61">
        <v>0.6731253224131579</v>
      </c>
      <c r="X43" s="62">
        <v>0.3887096774193548</v>
      </c>
      <c r="Y43" s="62">
        <v>0.1036236559139785</v>
      </c>
      <c r="Z43" s="62">
        <v>0.18106080628412566</v>
      </c>
      <c r="AA43" s="64">
        <v>-0.00026881720430107527</v>
      </c>
      <c r="AB43" s="65">
        <v>0.2773761347026766</v>
      </c>
      <c r="AC43" s="61">
        <v>0.737647682466306</v>
      </c>
      <c r="AD43" s="61">
        <v>0.26264690218406617</v>
      </c>
      <c r="AE43" s="66">
        <v>0.737647682466306</v>
      </c>
    </row>
    <row r="44" spans="3:31" ht="15">
      <c r="C44" s="8">
        <v>2004</v>
      </c>
      <c r="D44" s="9">
        <v>0.24756367899789913</v>
      </c>
      <c r="E44" s="9">
        <v>0.28417987143956164</v>
      </c>
      <c r="F44" s="73">
        <v>0.2916043727728576</v>
      </c>
      <c r="G44" s="9">
        <v>0.23453973330835035</v>
      </c>
      <c r="H44" s="9">
        <v>0.2765797749097195</v>
      </c>
      <c r="I44" s="73">
        <v>0.3368276354634478</v>
      </c>
      <c r="J44" s="9">
        <v>0.2915427953220444</v>
      </c>
      <c r="K44" s="74">
        <v>0.2558891982336469</v>
      </c>
      <c r="O44" s="10">
        <v>1956</v>
      </c>
      <c r="P44" s="61">
        <v>0.23768938667868922</v>
      </c>
      <c r="Q44" s="62">
        <v>0.11825778678146369</v>
      </c>
      <c r="R44" s="62">
        <v>0.04355533046340845</v>
      </c>
      <c r="S44" s="62">
        <v>0.054351832867597774</v>
      </c>
      <c r="T44" s="62">
        <v>0.0075968599645479876</v>
      </c>
      <c r="U44" s="62">
        <v>0.013927576601671312</v>
      </c>
      <c r="V44" s="63">
        <v>0</v>
      </c>
      <c r="W44" s="61">
        <v>0.6886995725514957</v>
      </c>
      <c r="X44" s="62">
        <v>0.4006077487971639</v>
      </c>
      <c r="Y44" s="62">
        <v>0.10422385414028869</v>
      </c>
      <c r="Z44" s="62">
        <v>0.18412119827952816</v>
      </c>
      <c r="AA44" s="64">
        <v>-0.000253228665484933</v>
      </c>
      <c r="AB44" s="65">
        <v>0.26056485643771454</v>
      </c>
      <c r="AC44" s="61">
        <v>0.7549807240370364</v>
      </c>
      <c r="AD44" s="61">
        <v>0.2452968756142985</v>
      </c>
      <c r="AE44" s="66">
        <v>0.7549807240370364</v>
      </c>
    </row>
    <row r="45" spans="3:31" ht="15">
      <c r="C45" s="8">
        <v>2005</v>
      </c>
      <c r="D45" s="9">
        <v>0.263003336664594</v>
      </c>
      <c r="E45" s="9">
        <v>0.28767619067493705</v>
      </c>
      <c r="F45" s="73">
        <v>0.30638437018764564</v>
      </c>
      <c r="G45" s="9">
        <v>0.23483105300949203</v>
      </c>
      <c r="H45" s="9">
        <v>0.2856329416110967</v>
      </c>
      <c r="I45" s="73">
        <v>0.3275459442267922</v>
      </c>
      <c r="J45" s="9">
        <v>0.30113228360081334</v>
      </c>
      <c r="K45" s="74">
        <v>0.24466269841269842</v>
      </c>
      <c r="O45" s="10">
        <v>1957</v>
      </c>
      <c r="P45" s="61">
        <v>0.23186823465020573</v>
      </c>
      <c r="Q45" s="62">
        <v>0.11226711831599324</v>
      </c>
      <c r="R45" s="62">
        <v>0.045487539317686905</v>
      </c>
      <c r="S45" s="62">
        <v>0.051611762354052834</v>
      </c>
      <c r="T45" s="62">
        <v>0.007984514880232276</v>
      </c>
      <c r="U45" s="62">
        <v>0.014517299782240502</v>
      </c>
      <c r="V45" s="63">
        <v>0</v>
      </c>
      <c r="W45" s="61">
        <v>0.6941612838593516</v>
      </c>
      <c r="X45" s="62">
        <v>0.40285506895717393</v>
      </c>
      <c r="Y45" s="62">
        <v>0.10634647955480281</v>
      </c>
      <c r="Z45" s="62">
        <v>0.18520169034374562</v>
      </c>
      <c r="AA45" s="64">
        <v>-0.0002419549963706751</v>
      </c>
      <c r="AB45" s="65">
        <v>0.25451265611303814</v>
      </c>
      <c r="AC45" s="61">
        <v>0.7619535827855299</v>
      </c>
      <c r="AD45" s="61">
        <v>0.23857758621119818</v>
      </c>
      <c r="AE45" s="66">
        <v>0.7619535827855299</v>
      </c>
    </row>
    <row r="46" spans="3:31" ht="15">
      <c r="C46" s="8">
        <v>2006</v>
      </c>
      <c r="D46" s="9">
        <v>0.27215151185345804</v>
      </c>
      <c r="E46" s="9">
        <v>0.28883907541889325</v>
      </c>
      <c r="F46" s="73">
        <v>0.3322761021787558</v>
      </c>
      <c r="G46" s="9">
        <v>0.24003227247868303</v>
      </c>
      <c r="H46" s="9">
        <v>0.2864705990981781</v>
      </c>
      <c r="I46" s="73">
        <v>0.3196323552567299</v>
      </c>
      <c r="J46" s="9">
        <v>0.3049412722153792</v>
      </c>
      <c r="K46" s="74">
        <v>0.2502953604386597</v>
      </c>
      <c r="O46" s="10">
        <v>1958</v>
      </c>
      <c r="P46" s="61">
        <v>0.22077627853518605</v>
      </c>
      <c r="Q46" s="62">
        <v>0.1010587102983638</v>
      </c>
      <c r="R46" s="62">
        <v>0.049326275264677574</v>
      </c>
      <c r="S46" s="62">
        <v>0.04969831895867013</v>
      </c>
      <c r="T46" s="62">
        <v>0.006977863330125121</v>
      </c>
      <c r="U46" s="62">
        <v>0.013715110683349373</v>
      </c>
      <c r="V46" s="63">
        <v>0</v>
      </c>
      <c r="W46" s="61">
        <v>0.7027992748815608</v>
      </c>
      <c r="X46" s="62">
        <v>0.3946102021174206</v>
      </c>
      <c r="Y46" s="62">
        <v>0.11436958614051973</v>
      </c>
      <c r="Z46" s="62">
        <v>0.19406010260052137</v>
      </c>
      <c r="AA46" s="64">
        <v>-0.00024061597690086623</v>
      </c>
      <c r="AB46" s="65">
        <v>0.24277691409496618</v>
      </c>
      <c r="AC46" s="61">
        <v>0.7728341120521796</v>
      </c>
      <c r="AD46" s="61">
        <v>0.2276950752748422</v>
      </c>
      <c r="AE46" s="66">
        <v>0.7728341120521796</v>
      </c>
    </row>
    <row r="47" spans="3:31" ht="15">
      <c r="C47" s="8">
        <v>2007</v>
      </c>
      <c r="D47" s="9">
        <v>0.2581530192654821</v>
      </c>
      <c r="E47" s="9">
        <v>0.3034181754325175</v>
      </c>
      <c r="F47" s="73">
        <v>0.3425049125954604</v>
      </c>
      <c r="G47" s="9">
        <v>0.24854866609647505</v>
      </c>
      <c r="H47" s="9">
        <v>0.2867331865971647</v>
      </c>
      <c r="I47" s="73">
        <v>0.32274279747797824</v>
      </c>
      <c r="J47" s="9">
        <v>0.30137103542619437</v>
      </c>
      <c r="K47" s="74">
        <v>0.2428661273131942</v>
      </c>
      <c r="O47" s="10">
        <v>1959</v>
      </c>
      <c r="P47" s="61">
        <v>0.23993680310073998</v>
      </c>
      <c r="Q47" s="62">
        <v>0.11576626240352812</v>
      </c>
      <c r="R47" s="62">
        <v>0.05027563395810364</v>
      </c>
      <c r="S47" s="62">
        <v>0.05184419009081714</v>
      </c>
      <c r="T47" s="62">
        <v>0.006615214994487321</v>
      </c>
      <c r="U47" s="62">
        <v>0.01543550165380375</v>
      </c>
      <c r="V47" s="63">
        <v>0</v>
      </c>
      <c r="W47" s="61">
        <v>0.6855869014196571</v>
      </c>
      <c r="X47" s="62">
        <v>0.397574421168688</v>
      </c>
      <c r="Y47" s="62">
        <v>0.10996471885336274</v>
      </c>
      <c r="Z47" s="62">
        <v>0.17804776139760628</v>
      </c>
      <c r="AA47" s="64">
        <v>0</v>
      </c>
      <c r="AB47" s="65">
        <v>0.26376908116159165</v>
      </c>
      <c r="AC47" s="61">
        <v>0.7536844065058228</v>
      </c>
      <c r="AD47" s="61">
        <v>0.2468004125960501</v>
      </c>
      <c r="AE47" s="66">
        <v>0.7536844065058228</v>
      </c>
    </row>
    <row r="48" spans="3:31" ht="15">
      <c r="C48" s="8">
        <v>2008</v>
      </c>
      <c r="D48" s="9">
        <v>0.2407397862234929</v>
      </c>
      <c r="E48" s="9">
        <v>0.2752083189694053</v>
      </c>
      <c r="F48" s="73">
        <v>0.3211087721968988</v>
      </c>
      <c r="G48" s="9">
        <f>0.01+0.240389299578843</f>
        <v>0.250389299578843</v>
      </c>
      <c r="H48" s="9">
        <v>0.3004508802474406</v>
      </c>
      <c r="I48" s="73">
        <v>0.2999630837027247</v>
      </c>
      <c r="J48" s="9">
        <v>0.3062330821372264</v>
      </c>
      <c r="K48" s="74">
        <v>0.25179902009298266</v>
      </c>
      <c r="O48" s="12">
        <v>1960</v>
      </c>
      <c r="P48" s="75">
        <v>0.23389243994317946</v>
      </c>
      <c r="Q48" s="76">
        <v>0.11150097959467886</v>
      </c>
      <c r="R48" s="76">
        <v>0.052118446026285015</v>
      </c>
      <c r="S48" s="76">
        <v>0.04721703763414237</v>
      </c>
      <c r="T48" s="76">
        <v>0.006778985082941126</v>
      </c>
      <c r="U48" s="76">
        <v>0.016276991605132084</v>
      </c>
      <c r="V48" s="77">
        <v>0</v>
      </c>
      <c r="W48" s="75">
        <v>0.6888543076653328</v>
      </c>
      <c r="X48" s="76">
        <v>0.40471977895026706</v>
      </c>
      <c r="Y48" s="76">
        <v>0.1129598740717061</v>
      </c>
      <c r="Z48" s="76">
        <v>0.17138566049771728</v>
      </c>
      <c r="AA48" s="78">
        <v>-0.0002110058543574291</v>
      </c>
      <c r="AB48" s="79">
        <v>0.2580275030676621</v>
      </c>
      <c r="AC48" s="75">
        <v>0.7599363067376993</v>
      </c>
      <c r="AD48" s="75">
        <v>0.2400709094199759</v>
      </c>
      <c r="AE48" s="80">
        <v>0.7599363067376993</v>
      </c>
    </row>
    <row r="49" spans="3:31" ht="15">
      <c r="C49" s="8">
        <v>2009</v>
      </c>
      <c r="D49" s="9">
        <v>0.26155198610017444</v>
      </c>
      <c r="E49" s="9">
        <v>0.2560089064874735</v>
      </c>
      <c r="F49" s="73">
        <v>0.28854583454727883</v>
      </c>
      <c r="G49" s="9">
        <f>0.02+0.217442112710585</f>
        <v>0.237442112710585</v>
      </c>
      <c r="H49" s="9">
        <v>0.30316541736864533</v>
      </c>
      <c r="I49" s="73">
        <v>0.28123295769882656</v>
      </c>
      <c r="J49" s="9">
        <v>0.24406295521062946</v>
      </c>
      <c r="K49" s="74">
        <v>0.2801414137626405</v>
      </c>
      <c r="O49" s="10">
        <v>1961</v>
      </c>
      <c r="P49" s="81">
        <v>0.23446943547931529</v>
      </c>
      <c r="Q49" s="82">
        <v>0.11129536656520955</v>
      </c>
      <c r="R49" s="82">
        <v>0.0540062993762782</v>
      </c>
      <c r="S49" s="82">
        <v>0.04698891086416118</v>
      </c>
      <c r="T49" s="82">
        <v>0.007375018723882095</v>
      </c>
      <c r="U49" s="82">
        <v>0.014803839949784332</v>
      </c>
      <c r="V49" s="83">
        <v>0</v>
      </c>
      <c r="W49" s="81">
        <v>0.6870184482583689</v>
      </c>
      <c r="X49" s="82">
        <v>0.40109561458659193</v>
      </c>
      <c r="Y49" s="82">
        <v>0.11678403696068852</v>
      </c>
      <c r="Z49" s="82">
        <v>0.1693425940672253</v>
      </c>
      <c r="AA49" s="84">
        <v>-0.00020379735613689883</v>
      </c>
      <c r="AB49" s="85">
        <v>0.2586012711867974</v>
      </c>
      <c r="AC49" s="81">
        <v>0.7577270943020993</v>
      </c>
      <c r="AD49" s="81">
        <v>0.24227380478746</v>
      </c>
      <c r="AE49" s="86">
        <v>0.7577270943020993</v>
      </c>
    </row>
    <row r="50" spans="3:31" ht="15">
      <c r="C50" s="28">
        <v>2010</v>
      </c>
      <c r="D50" s="29">
        <v>0.28927795128254624</v>
      </c>
      <c r="E50" s="29">
        <v>0.2703488572854205</v>
      </c>
      <c r="F50" s="87">
        <v>0.30969196303235197</v>
      </c>
      <c r="G50" s="29">
        <f>0.02+0.22775889274872</f>
        <v>0.24775889274871998</v>
      </c>
      <c r="H50" s="29">
        <v>0.2658099858651118</v>
      </c>
      <c r="I50" s="87">
        <v>0.2856975345398957</v>
      </c>
      <c r="J50" s="29">
        <v>0.2601308658575268</v>
      </c>
      <c r="K50" s="88">
        <v>0.27015861365513</v>
      </c>
      <c r="O50" s="10">
        <v>1962</v>
      </c>
      <c r="P50" s="81">
        <v>0.2433643946465251</v>
      </c>
      <c r="Q50" s="82">
        <v>0.1186118824031032</v>
      </c>
      <c r="R50" s="82">
        <v>0.05426618224172275</v>
      </c>
      <c r="S50" s="82">
        <v>0.047680352402098426</v>
      </c>
      <c r="T50" s="82">
        <v>0.007929102272845448</v>
      </c>
      <c r="U50" s="82">
        <v>0.014876875326755213</v>
      </c>
      <c r="V50" s="83">
        <v>0</v>
      </c>
      <c r="W50" s="81">
        <v>0.6788479638619681</v>
      </c>
      <c r="X50" s="82">
        <v>0.4013088171201296</v>
      </c>
      <c r="Y50" s="82">
        <v>0.11640757873559797</v>
      </c>
      <c r="Z50" s="82">
        <v>0.16132064878060182</v>
      </c>
      <c r="AA50" s="84">
        <v>-0.0001890807743614033</v>
      </c>
      <c r="AB50" s="85">
        <v>0.2682177499841283</v>
      </c>
      <c r="AC50" s="81">
        <v>0.7481746609351989</v>
      </c>
      <c r="AD50" s="81">
        <v>0.2518215880363942</v>
      </c>
      <c r="AE50" s="86">
        <v>0.7481746609351989</v>
      </c>
    </row>
    <row r="51" spans="4:31" ht="15">
      <c r="D51" s="89"/>
      <c r="E51" s="89"/>
      <c r="F51" s="89"/>
      <c r="G51" s="89"/>
      <c r="H51" s="89"/>
      <c r="I51" s="89"/>
      <c r="J51" s="89"/>
      <c r="K51" s="89"/>
      <c r="O51" s="10">
        <v>1963</v>
      </c>
      <c r="P51" s="81">
        <v>0.24808290380889145</v>
      </c>
      <c r="Q51" s="82">
        <v>0.12287976920168912</v>
      </c>
      <c r="R51" s="82">
        <v>0.054133552297299325</v>
      </c>
      <c r="S51" s="82">
        <v>0.04777661152487001</v>
      </c>
      <c r="T51" s="82">
        <v>0.007998009028690425</v>
      </c>
      <c r="U51" s="82">
        <v>0.015294961756342556</v>
      </c>
      <c r="V51" s="83">
        <v>0</v>
      </c>
      <c r="W51" s="81">
        <v>0.6734132618204834</v>
      </c>
      <c r="X51" s="82">
        <v>0.40008268319473</v>
      </c>
      <c r="Y51" s="82">
        <v>0.11777531467137181</v>
      </c>
      <c r="Z51" s="82">
        <v>0.15555526395438168</v>
      </c>
      <c r="AA51" s="84">
        <v>0</v>
      </c>
      <c r="AB51" s="85">
        <v>0.27376376769256183</v>
      </c>
      <c r="AC51" s="81">
        <v>0.7431231614095035</v>
      </c>
      <c r="AD51" s="81">
        <v>0.2568855133153253</v>
      </c>
      <c r="AE51" s="86">
        <v>0.7431231614095035</v>
      </c>
    </row>
    <row r="52" spans="3:31" ht="15">
      <c r="C52" s="90" t="s">
        <v>77</v>
      </c>
      <c r="D52" s="89"/>
      <c r="E52" s="89"/>
      <c r="F52" s="89"/>
      <c r="G52" s="89"/>
      <c r="H52" s="89"/>
      <c r="I52" s="89"/>
      <c r="J52" s="89"/>
      <c r="K52" s="89"/>
      <c r="O52" s="10">
        <v>1964</v>
      </c>
      <c r="P52" s="81">
        <v>0.25197995508106885</v>
      </c>
      <c r="Q52" s="82">
        <v>0.12749745060966722</v>
      </c>
      <c r="R52" s="82">
        <v>0.05270873865993103</v>
      </c>
      <c r="S52" s="82">
        <v>0.04829626271587142</v>
      </c>
      <c r="T52" s="82">
        <v>0.008180329730571883</v>
      </c>
      <c r="U52" s="82">
        <v>0.0152971733650273</v>
      </c>
      <c r="V52" s="83">
        <v>0</v>
      </c>
      <c r="W52" s="81">
        <v>0.670390381837512</v>
      </c>
      <c r="X52" s="82">
        <v>0.3999811778258161</v>
      </c>
      <c r="Y52" s="82">
        <v>0.11889561724343937</v>
      </c>
      <c r="Z52" s="82">
        <v>0.15151358676825638</v>
      </c>
      <c r="AA52" s="84">
        <v>0</v>
      </c>
      <c r="AB52" s="85">
        <v>0.27779513217428653</v>
      </c>
      <c r="AC52" s="81">
        <v>0.7390714260227816</v>
      </c>
      <c r="AD52" s="81">
        <v>0.26093077367615297</v>
      </c>
      <c r="AE52" s="86">
        <v>0.7390714260227816</v>
      </c>
    </row>
    <row r="53" spans="3:31" ht="15">
      <c r="C53" s="89"/>
      <c r="D53" s="89"/>
      <c r="E53" s="89"/>
      <c r="F53" s="89"/>
      <c r="G53" s="89"/>
      <c r="H53" s="89"/>
      <c r="I53" s="89"/>
      <c r="J53" s="89"/>
      <c r="K53" s="89"/>
      <c r="O53" s="10">
        <v>1965</v>
      </c>
      <c r="P53" s="81">
        <v>0.2593490926982425</v>
      </c>
      <c r="Q53" s="82">
        <v>0.13590752677422252</v>
      </c>
      <c r="R53" s="82">
        <v>0.05105985226682743</v>
      </c>
      <c r="S53" s="82">
        <v>0.04955811302681038</v>
      </c>
      <c r="T53" s="82">
        <v>0.008094443246744206</v>
      </c>
      <c r="U53" s="82">
        <v>0.014729157383637968</v>
      </c>
      <c r="V53" s="83">
        <v>0</v>
      </c>
      <c r="W53" s="81">
        <v>0.664836686657569</v>
      </c>
      <c r="X53" s="82">
        <v>0.400778440414379</v>
      </c>
      <c r="Y53" s="82">
        <v>0.11791605882953643</v>
      </c>
      <c r="Z53" s="82">
        <v>0.14614218741365365</v>
      </c>
      <c r="AA53" s="84">
        <v>0</v>
      </c>
      <c r="AB53" s="85">
        <v>0.2851682732230353</v>
      </c>
      <c r="AC53" s="81">
        <v>0.7310236867882741</v>
      </c>
      <c r="AD53" s="81">
        <v>0.2689727726588229</v>
      </c>
      <c r="AE53" s="86">
        <v>0.7310236867882741</v>
      </c>
    </row>
    <row r="54" spans="3:31" ht="15">
      <c r="C54" s="89"/>
      <c r="D54" s="89"/>
      <c r="E54" s="89"/>
      <c r="F54" s="89"/>
      <c r="G54" s="89"/>
      <c r="H54" s="89"/>
      <c r="I54" s="89"/>
      <c r="J54" s="89"/>
      <c r="K54" s="89"/>
      <c r="O54" s="10">
        <v>1966</v>
      </c>
      <c r="P54" s="81">
        <v>0.2540100077604776</v>
      </c>
      <c r="Q54" s="82">
        <v>0.13501038534926457</v>
      </c>
      <c r="R54" s="82">
        <v>0.04942722158462827</v>
      </c>
      <c r="S54" s="82">
        <v>0.04787230154968671</v>
      </c>
      <c r="T54" s="82">
        <v>0.007139487562224085</v>
      </c>
      <c r="U54" s="82">
        <v>0.01456061171467397</v>
      </c>
      <c r="V54" s="83">
        <v>0</v>
      </c>
      <c r="W54" s="81">
        <v>0.6757018075985739</v>
      </c>
      <c r="X54" s="82">
        <v>0.4087011624550262</v>
      </c>
      <c r="Y54" s="82">
        <v>0.12208242094812957</v>
      </c>
      <c r="Z54" s="82">
        <v>0.14491822419541808</v>
      </c>
      <c r="AA54" s="84">
        <v>0</v>
      </c>
      <c r="AB54" s="85">
        <v>0.27756065627551324</v>
      </c>
      <c r="AC54" s="81">
        <v>0.7383497950224938</v>
      </c>
      <c r="AD54" s="81">
        <v>0.2616500511031816</v>
      </c>
      <c r="AE54" s="86">
        <v>0.7383497950224938</v>
      </c>
    </row>
    <row r="55" spans="15:31" ht="12.75">
      <c r="O55" s="10">
        <v>1967</v>
      </c>
      <c r="P55" s="81">
        <v>0.24204210692265962</v>
      </c>
      <c r="Q55" s="82">
        <v>0.1272129163887577</v>
      </c>
      <c r="R55" s="82">
        <v>0.04890754275578678</v>
      </c>
      <c r="S55" s="82">
        <v>0.04427373011336373</v>
      </c>
      <c r="T55" s="82">
        <v>0.007187543102270736</v>
      </c>
      <c r="U55" s="82">
        <v>0.01446037456248072</v>
      </c>
      <c r="V55" s="83">
        <v>0</v>
      </c>
      <c r="W55" s="81">
        <v>0.6857510368262035</v>
      </c>
      <c r="X55" s="82">
        <v>0.4135659129085929</v>
      </c>
      <c r="Y55" s="82">
        <v>0.12825236825114225</v>
      </c>
      <c r="Z55" s="82">
        <v>0.1439327556664684</v>
      </c>
      <c r="AA55" s="84">
        <v>0</v>
      </c>
      <c r="AB55" s="85">
        <v>0.26501181918768085</v>
      </c>
      <c r="AC55" s="81">
        <v>0.7508285731342601</v>
      </c>
      <c r="AD55" s="81">
        <v>0.24917916007864918</v>
      </c>
      <c r="AE55" s="86">
        <v>0.7508285731342601</v>
      </c>
    </row>
    <row r="56" spans="15:31" ht="12.75">
      <c r="O56" s="10">
        <v>1968</v>
      </c>
      <c r="P56" s="81">
        <v>0.23515788874764448</v>
      </c>
      <c r="Q56" s="82">
        <v>0.12471675210377929</v>
      </c>
      <c r="R56" s="82">
        <v>0.04603082750276184</v>
      </c>
      <c r="S56" s="82">
        <v>0.04196236537957132</v>
      </c>
      <c r="T56" s="82">
        <v>0.007409989030537193</v>
      </c>
      <c r="U56" s="82">
        <v>0.01503795473099487</v>
      </c>
      <c r="V56" s="83">
        <v>0</v>
      </c>
      <c r="W56" s="81">
        <v>0.6904931917347</v>
      </c>
      <c r="X56" s="82">
        <v>0.4184798915913125</v>
      </c>
      <c r="Y56" s="82">
        <v>0.13121099557129862</v>
      </c>
      <c r="Z56" s="82">
        <v>0.14080230457208898</v>
      </c>
      <c r="AA56" s="84">
        <v>0</v>
      </c>
      <c r="AB56" s="85">
        <v>0.2582414412157237</v>
      </c>
      <c r="AC56" s="81">
        <v>0.7582733368327202</v>
      </c>
      <c r="AD56" s="81">
        <v>0.2417273318088462</v>
      </c>
      <c r="AE56" s="86">
        <v>0.7582733368327202</v>
      </c>
    </row>
    <row r="57" spans="15:31" ht="12.75">
      <c r="O57" s="10">
        <v>1969</v>
      </c>
      <c r="P57" s="81">
        <v>0.2208091593809408</v>
      </c>
      <c r="Q57" s="82">
        <v>0.11576296491385046</v>
      </c>
      <c r="R57" s="82">
        <v>0.04513303270906808</v>
      </c>
      <c r="S57" s="82">
        <v>0.03818290084744926</v>
      </c>
      <c r="T57" s="82">
        <v>0.006882506110123476</v>
      </c>
      <c r="U57" s="82">
        <v>0.014847754800449529</v>
      </c>
      <c r="V57" s="83">
        <v>0</v>
      </c>
      <c r="W57" s="81">
        <v>0.7036139453552701</v>
      </c>
      <c r="X57" s="82">
        <v>0.42885835374730796</v>
      </c>
      <c r="Y57" s="82">
        <v>0.13330226920109464</v>
      </c>
      <c r="Z57" s="82">
        <v>0.1414533224068675</v>
      </c>
      <c r="AA57" s="84">
        <v>0</v>
      </c>
      <c r="AB57" s="85">
        <v>0.2427613726607689</v>
      </c>
      <c r="AC57" s="81">
        <v>0.7735652256300746</v>
      </c>
      <c r="AD57" s="81">
        <v>0.2264374966658007</v>
      </c>
      <c r="AE57" s="86">
        <v>0.7735652256300746</v>
      </c>
    </row>
    <row r="58" spans="15:31" ht="12.75">
      <c r="O58" s="12">
        <v>1970</v>
      </c>
      <c r="P58" s="75">
        <v>0.20223338126416404</v>
      </c>
      <c r="Q58" s="76">
        <v>0.10041940573160937</v>
      </c>
      <c r="R58" s="76">
        <v>0.04539931223269407</v>
      </c>
      <c r="S58" s="76">
        <v>0.0336633681553816</v>
      </c>
      <c r="T58" s="76">
        <v>0.006770091750719046</v>
      </c>
      <c r="U58" s="76">
        <v>0.01598120339375996</v>
      </c>
      <c r="V58" s="77">
        <v>0</v>
      </c>
      <c r="W58" s="75">
        <v>0.7205784283664071</v>
      </c>
      <c r="X58" s="76">
        <v>0.43306210292411373</v>
      </c>
      <c r="Y58" s="76">
        <v>0.1422343239240928</v>
      </c>
      <c r="Z58" s="76">
        <v>0.14517442020959234</v>
      </c>
      <c r="AA58" s="78">
        <v>0.00010758130860827977</v>
      </c>
      <c r="AB58" s="79">
        <v>0.22301127889687494</v>
      </c>
      <c r="AC58" s="75">
        <v>0.7946122240105588</v>
      </c>
      <c r="AD58" s="75">
        <v>0.2053881318927803</v>
      </c>
      <c r="AE58" s="80">
        <v>0.7946122240105588</v>
      </c>
    </row>
    <row r="59" spans="15:31" ht="12.75">
      <c r="O59" s="10">
        <v>1971</v>
      </c>
      <c r="P59" s="81">
        <v>0.20981610869283163</v>
      </c>
      <c r="Q59" s="82">
        <v>0.10584730056930974</v>
      </c>
      <c r="R59" s="82">
        <v>0.04604118866615097</v>
      </c>
      <c r="S59" s="82">
        <v>0.03504007719866971</v>
      </c>
      <c r="T59" s="82">
        <v>0.007452308339133229</v>
      </c>
      <c r="U59" s="82">
        <v>0.015435233919567932</v>
      </c>
      <c r="V59" s="83">
        <v>0</v>
      </c>
      <c r="W59" s="81">
        <v>0.7105755934320139</v>
      </c>
      <c r="X59" s="82">
        <v>0.4254911863939238</v>
      </c>
      <c r="Y59" s="82">
        <v>0.14412880872750009</v>
      </c>
      <c r="Z59" s="82">
        <v>0.14085615729835216</v>
      </c>
      <c r="AA59" s="84">
        <v>9.944101223790704E-05</v>
      </c>
      <c r="AB59" s="85">
        <v>0.23185220745499321</v>
      </c>
      <c r="AC59" s="81">
        <v>0.7852043435904351</v>
      </c>
      <c r="AD59" s="81">
        <v>0.2147958761793275</v>
      </c>
      <c r="AE59" s="86">
        <v>0.7852043435904351</v>
      </c>
    </row>
    <row r="60" spans="15:31" ht="12.75">
      <c r="O60" s="10">
        <v>1972</v>
      </c>
      <c r="P60" s="81">
        <v>0.2124578374959724</v>
      </c>
      <c r="Q60" s="82">
        <v>0.10865982881812276</v>
      </c>
      <c r="R60" s="82">
        <v>0.04539152214255189</v>
      </c>
      <c r="S60" s="82">
        <v>0.035631290300272365</v>
      </c>
      <c r="T60" s="82">
        <v>0.007707732634928324</v>
      </c>
      <c r="U60" s="82">
        <v>0.015067463600097088</v>
      </c>
      <c r="V60" s="83">
        <v>0</v>
      </c>
      <c r="W60" s="81">
        <v>0.7109518943923375</v>
      </c>
      <c r="X60" s="82">
        <v>0.42803574942618905</v>
      </c>
      <c r="Y60" s="82">
        <v>0.14255639829079306</v>
      </c>
      <c r="Z60" s="82">
        <v>0.14035974667535533</v>
      </c>
      <c r="AA60" s="84">
        <v>0</v>
      </c>
      <c r="AB60" s="85">
        <v>0.2338957489297319</v>
      </c>
      <c r="AC60" s="81">
        <v>0.782690004528827</v>
      </c>
      <c r="AD60" s="81">
        <v>0.2173079133160752</v>
      </c>
      <c r="AE60" s="86">
        <v>0.782690004528827</v>
      </c>
    </row>
    <row r="61" spans="15:31" ht="12.75">
      <c r="O61" s="10">
        <v>1973</v>
      </c>
      <c r="P61" s="81">
        <v>0.2094388291582269</v>
      </c>
      <c r="Q61" s="82">
        <v>0.10467200573186852</v>
      </c>
      <c r="R61" s="82">
        <v>0.04285419190235537</v>
      </c>
      <c r="S61" s="82">
        <v>0.03596281330121291</v>
      </c>
      <c r="T61" s="82">
        <v>0.010126670250154525</v>
      </c>
      <c r="U61" s="82">
        <v>0.01582314797263559</v>
      </c>
      <c r="V61" s="83">
        <v>0</v>
      </c>
      <c r="W61" s="81">
        <v>0.7168059767772873</v>
      </c>
      <c r="X61" s="82">
        <v>0.4306605532299622</v>
      </c>
      <c r="Y61" s="82">
        <v>0.13818069349638684</v>
      </c>
      <c r="Z61" s="82">
        <v>0.1479647300509383</v>
      </c>
      <c r="AA61" s="84">
        <v>0</v>
      </c>
      <c r="AB61" s="85">
        <v>0.23004631005001008</v>
      </c>
      <c r="AC61" s="81">
        <v>0.7873352359835365</v>
      </c>
      <c r="AD61" s="81">
        <v>0.21266626252439044</v>
      </c>
      <c r="AE61" s="86">
        <v>0.7873352359835365</v>
      </c>
    </row>
    <row r="62" spans="15:31" ht="12.75">
      <c r="O62" s="10">
        <v>1974</v>
      </c>
      <c r="P62" s="81">
        <v>0.19721112054915385</v>
      </c>
      <c r="Q62" s="82">
        <v>0.09503830416837375</v>
      </c>
      <c r="R62" s="82">
        <v>0.04278879154314571</v>
      </c>
      <c r="S62" s="82">
        <v>0.03191198067840876</v>
      </c>
      <c r="T62" s="82">
        <v>0.01164391853491178</v>
      </c>
      <c r="U62" s="82">
        <v>0.015828125624313814</v>
      </c>
      <c r="V62" s="83">
        <v>0</v>
      </c>
      <c r="W62" s="81">
        <v>0.7286651253203114</v>
      </c>
      <c r="X62" s="82">
        <v>0.440057375744033</v>
      </c>
      <c r="Y62" s="82">
        <v>0.1409197413469733</v>
      </c>
      <c r="Z62" s="82">
        <v>0.14776255316230721</v>
      </c>
      <c r="AA62" s="84">
        <v>-7.454493300199605E-05</v>
      </c>
      <c r="AB62" s="85">
        <v>0.21670405790852962</v>
      </c>
      <c r="AC62" s="81">
        <v>0.8006885670221717</v>
      </c>
      <c r="AD62" s="81">
        <v>0.19931143297782816</v>
      </c>
      <c r="AE62" s="86">
        <v>0.8006885670221717</v>
      </c>
    </row>
    <row r="63" spans="15:31" ht="12.75">
      <c r="O63" s="10">
        <v>1975</v>
      </c>
      <c r="P63" s="81">
        <v>0.21055972570413242</v>
      </c>
      <c r="Q63" s="82">
        <v>0.10632626936566257</v>
      </c>
      <c r="R63" s="82">
        <v>0.043212742773032345</v>
      </c>
      <c r="S63" s="82">
        <v>0.03546633181755824</v>
      </c>
      <c r="T63" s="82">
        <v>0.009005424791995398</v>
      </c>
      <c r="U63" s="82">
        <v>0.016548956955883876</v>
      </c>
      <c r="V63" s="83">
        <v>0</v>
      </c>
      <c r="W63" s="81">
        <v>0.7176549058951166</v>
      </c>
      <c r="X63" s="82">
        <v>0.4281510243809203</v>
      </c>
      <c r="Y63" s="82">
        <v>0.14668925640495606</v>
      </c>
      <c r="Z63" s="82">
        <v>0.14281462510924017</v>
      </c>
      <c r="AA63" s="84">
        <v>0</v>
      </c>
      <c r="AB63" s="85">
        <v>0.23096150658894077</v>
      </c>
      <c r="AC63" s="81">
        <v>0.7871907019359667</v>
      </c>
      <c r="AD63" s="81">
        <v>0.21280907018057849</v>
      </c>
      <c r="AE63" s="86">
        <v>0.7871907019359667</v>
      </c>
    </row>
    <row r="64" spans="15:31" ht="12.75">
      <c r="O64" s="10">
        <v>1976</v>
      </c>
      <c r="P64" s="81">
        <v>0.21431997137338205</v>
      </c>
      <c r="Q64" s="82">
        <v>0.10868570083231377</v>
      </c>
      <c r="R64" s="82">
        <v>0.041433988729582344</v>
      </c>
      <c r="S64" s="82">
        <v>0.03510349617584848</v>
      </c>
      <c r="T64" s="82">
        <v>0.01046515709041462</v>
      </c>
      <c r="U64" s="82">
        <v>0.018631628545222836</v>
      </c>
      <c r="V64" s="83">
        <v>0</v>
      </c>
      <c r="W64" s="81">
        <v>0.7176781563321348</v>
      </c>
      <c r="X64" s="82">
        <v>0.4342865946137678</v>
      </c>
      <c r="Y64" s="82">
        <v>0.14312492409721894</v>
      </c>
      <c r="Z64" s="82">
        <v>0.14026663762114797</v>
      </c>
      <c r="AA64" s="84">
        <v>0</v>
      </c>
      <c r="AB64" s="85">
        <v>0.2346484460244508</v>
      </c>
      <c r="AC64" s="81">
        <v>0.7857506841284663</v>
      </c>
      <c r="AD64" s="81">
        <v>0.2142495879197865</v>
      </c>
      <c r="AE64" s="86">
        <v>0.7857506841284663</v>
      </c>
    </row>
    <row r="65" spans="15:31" ht="12.75">
      <c r="O65" s="10">
        <v>1977</v>
      </c>
      <c r="P65" s="81">
        <v>0.22168739803470697</v>
      </c>
      <c r="Q65" s="82">
        <v>0.11570274877745015</v>
      </c>
      <c r="R65" s="82">
        <v>0.04105858147163081</v>
      </c>
      <c r="S65" s="82">
        <v>0.035527455832727456</v>
      </c>
      <c r="T65" s="82">
        <v>0.011345075790914571</v>
      </c>
      <c r="U65" s="82">
        <v>0.018053536161984005</v>
      </c>
      <c r="V65" s="83">
        <v>0</v>
      </c>
      <c r="W65" s="81">
        <v>0.7129817782867536</v>
      </c>
      <c r="X65" s="82">
        <v>0.4387192882645116</v>
      </c>
      <c r="Y65" s="82">
        <v>0.13960585319565394</v>
      </c>
      <c r="Z65" s="82">
        <v>0.13471227176083134</v>
      </c>
      <c r="AA65" s="84">
        <v>-5.563493424340216E-05</v>
      </c>
      <c r="AB65" s="85">
        <v>0.24185417266379067</v>
      </c>
      <c r="AC65" s="81">
        <v>0.7778413190852845</v>
      </c>
      <c r="AD65" s="81">
        <v>0.2221583167386429</v>
      </c>
      <c r="AE65" s="86">
        <v>0.7778413190852845</v>
      </c>
    </row>
    <row r="66" spans="15:31" ht="12.75">
      <c r="O66" s="10">
        <v>1978</v>
      </c>
      <c r="P66" s="81">
        <v>0.2224276549406586</v>
      </c>
      <c r="Q66" s="82">
        <v>0.1168008376065704</v>
      </c>
      <c r="R66" s="82">
        <v>0.04117614251344007</v>
      </c>
      <c r="S66" s="82">
        <v>0.035487425489439964</v>
      </c>
      <c r="T66" s="82">
        <v>0.010691397731801097</v>
      </c>
      <c r="U66" s="82">
        <v>0.018271851599407123</v>
      </c>
      <c r="V66" s="83">
        <v>0</v>
      </c>
      <c r="W66" s="81">
        <v>0.7170625982225939</v>
      </c>
      <c r="X66" s="82">
        <v>0.44675019884131817</v>
      </c>
      <c r="Y66" s="82">
        <v>0.13462626092073898</v>
      </c>
      <c r="Z66" s="82">
        <v>0.13573545120606165</v>
      </c>
      <c r="AA66" s="84">
        <v>-4.931274552507792E-05</v>
      </c>
      <c r="AB66" s="85">
        <v>0.24144968521471818</v>
      </c>
      <c r="AC66" s="81">
        <v>0.7783858471478456</v>
      </c>
      <c r="AD66" s="81">
        <v>0.22161522345166135</v>
      </c>
      <c r="AE66" s="86">
        <v>0.7783858471478456</v>
      </c>
    </row>
    <row r="67" spans="15:31" ht="12.75">
      <c r="O67" s="10">
        <v>1979</v>
      </c>
      <c r="P67" s="81">
        <v>0.21524632409456881</v>
      </c>
      <c r="Q67" s="82">
        <v>0.10716785239304481</v>
      </c>
      <c r="R67" s="82">
        <v>0.042432356085927395</v>
      </c>
      <c r="S67" s="82">
        <v>0.03265309066763967</v>
      </c>
      <c r="T67" s="82">
        <v>0.014246730273391135</v>
      </c>
      <c r="U67" s="82">
        <v>0.018746294674565848</v>
      </c>
      <c r="V67" s="83">
        <v>0</v>
      </c>
      <c r="W67" s="81">
        <v>0.72846986873745</v>
      </c>
      <c r="X67" s="82">
        <v>0.45696445062575053</v>
      </c>
      <c r="Y67" s="82">
        <v>0.13231689604379662</v>
      </c>
      <c r="Z67" s="82">
        <v>0.1392330004285798</v>
      </c>
      <c r="AA67" s="84">
        <v>-4.447836067707274E-05</v>
      </c>
      <c r="AB67" s="85">
        <v>0.23270618970351642</v>
      </c>
      <c r="AC67" s="81">
        <v>0.7875602437383972</v>
      </c>
      <c r="AD67" s="81">
        <v>0.21243927539904298</v>
      </c>
      <c r="AE67" s="86">
        <v>0.7875602437383972</v>
      </c>
    </row>
    <row r="68" spans="15:31" ht="12.75">
      <c r="O68" s="12">
        <v>1980</v>
      </c>
      <c r="P68" s="75">
        <v>0.20779002927482748</v>
      </c>
      <c r="Q68" s="76">
        <v>0.09769354974214853</v>
      </c>
      <c r="R68" s="76">
        <v>0.04689778354745193</v>
      </c>
      <c r="S68" s="76">
        <v>0.028908236844006414</v>
      </c>
      <c r="T68" s="76">
        <v>0.014091941357794827</v>
      </c>
      <c r="U68" s="76">
        <v>0.020198517783425792</v>
      </c>
      <c r="V68" s="77">
        <v>0</v>
      </c>
      <c r="W68" s="75">
        <v>0.7361885337113212</v>
      </c>
      <c r="X68" s="76">
        <v>0.4630449164857754</v>
      </c>
      <c r="Y68" s="76">
        <v>0.13616633760123717</v>
      </c>
      <c r="Z68" s="76">
        <v>0.13701838197623442</v>
      </c>
      <c r="AA68" s="78">
        <v>-4.110235192590002E-05</v>
      </c>
      <c r="AB68" s="79">
        <v>0.2249341886230137</v>
      </c>
      <c r="AC68" s="75">
        <v>0.7969293381488682</v>
      </c>
      <c r="AD68" s="75">
        <v>0.2030691490691029</v>
      </c>
      <c r="AE68" s="80">
        <v>0.7969293381488682</v>
      </c>
    </row>
    <row r="69" spans="15:31" ht="12.75">
      <c r="O69" s="10">
        <v>1981</v>
      </c>
      <c r="P69" s="81">
        <v>0.22413059954473669</v>
      </c>
      <c r="Q69" s="82">
        <v>0.10751304385668613</v>
      </c>
      <c r="R69" s="82">
        <v>0.04963645782075144</v>
      </c>
      <c r="S69" s="82">
        <v>0.030482476313859724</v>
      </c>
      <c r="T69" s="82">
        <v>0.012137927224747254</v>
      </c>
      <c r="U69" s="82">
        <v>0.02436069432869219</v>
      </c>
      <c r="V69" s="83">
        <v>0</v>
      </c>
      <c r="W69" s="81">
        <v>0.7201537403579608</v>
      </c>
      <c r="X69" s="82">
        <v>0.4567310571799907</v>
      </c>
      <c r="Y69" s="82">
        <v>0.13400195168354234</v>
      </c>
      <c r="Z69" s="82">
        <v>0.12949399563881256</v>
      </c>
      <c r="AA69" s="84">
        <v>-7.326414438487296E-05</v>
      </c>
      <c r="AB69" s="85">
        <v>0.24364022413389305</v>
      </c>
      <c r="AC69" s="81">
        <v>0.7828400899657313</v>
      </c>
      <c r="AD69" s="81">
        <v>0.21715903397799402</v>
      </c>
      <c r="AE69" s="86">
        <v>0.7828400899657313</v>
      </c>
    </row>
    <row r="70" spans="15:31" ht="12.75">
      <c r="O70" s="10">
        <v>1982</v>
      </c>
      <c r="P70" s="81">
        <v>0.22506988488079718</v>
      </c>
      <c r="Q70" s="82">
        <v>0.10035907482024779</v>
      </c>
      <c r="R70" s="82">
        <v>0.05506045374793879</v>
      </c>
      <c r="S70" s="82">
        <v>0.02871343500630861</v>
      </c>
      <c r="T70" s="82">
        <v>0.012874326478260083</v>
      </c>
      <c r="U70" s="82">
        <v>0.028062594828041822</v>
      </c>
      <c r="V70" s="83">
        <v>0</v>
      </c>
      <c r="W70" s="81">
        <v>0.7253383918907792</v>
      </c>
      <c r="X70" s="82">
        <v>0.45618262787974506</v>
      </c>
      <c r="Y70" s="82">
        <v>0.1387088562074507</v>
      </c>
      <c r="Z70" s="82">
        <v>0.13051704850899484</v>
      </c>
      <c r="AA70" s="84">
        <v>-7.014070541138698E-05</v>
      </c>
      <c r="AB70" s="85">
        <v>0.24401999859801174</v>
      </c>
      <c r="AC70" s="81">
        <v>0.7864094010889742</v>
      </c>
      <c r="AD70" s="81">
        <v>0.21359462936559698</v>
      </c>
      <c r="AE70" s="86">
        <v>0.7864094010889742</v>
      </c>
    </row>
    <row r="71" spans="15:31" ht="12.75">
      <c r="O71" s="10">
        <v>1983</v>
      </c>
      <c r="P71" s="81">
        <v>0.24057842756160666</v>
      </c>
      <c r="Q71" s="82">
        <v>0.11056239992731756</v>
      </c>
      <c r="R71" s="82">
        <v>0.05682386198411993</v>
      </c>
      <c r="S71" s="82">
        <v>0.031256220633524186</v>
      </c>
      <c r="T71" s="82">
        <v>0.012108790504911766</v>
      </c>
      <c r="U71" s="82">
        <v>0.029827154511733234</v>
      </c>
      <c r="V71" s="83">
        <v>0</v>
      </c>
      <c r="W71" s="81">
        <v>0.7114868186062019</v>
      </c>
      <c r="X71" s="82">
        <v>0.44776024433283756</v>
      </c>
      <c r="Y71" s="82">
        <v>0.1371763848496187</v>
      </c>
      <c r="Z71" s="82">
        <v>0.12658275324150173</v>
      </c>
      <c r="AA71" s="84">
        <v>-3.2563817755942646E-05</v>
      </c>
      <c r="AB71" s="85">
        <v>0.2608635474044471</v>
      </c>
      <c r="AC71" s="81">
        <v>0.7714780469482868</v>
      </c>
      <c r="AD71" s="81">
        <v>0.22852142340865036</v>
      </c>
      <c r="AE71" s="86">
        <v>0.7714780469482868</v>
      </c>
    </row>
    <row r="72" spans="15:31" ht="12.75">
      <c r="O72" s="10">
        <v>1984</v>
      </c>
      <c r="P72" s="81">
        <v>0.2543605149213629</v>
      </c>
      <c r="Q72" s="82">
        <v>0.12072837493013465</v>
      </c>
      <c r="R72" s="82">
        <v>0.05515269148312435</v>
      </c>
      <c r="S72" s="82">
        <v>0.03529861800044315</v>
      </c>
      <c r="T72" s="82">
        <v>0.010542224629025201</v>
      </c>
      <c r="U72" s="82">
        <v>0.032638605878635533</v>
      </c>
      <c r="V72" s="83">
        <v>0</v>
      </c>
      <c r="W72" s="81">
        <v>0.7011976831867585</v>
      </c>
      <c r="X72" s="82">
        <v>0.43983910321781433</v>
      </c>
      <c r="Y72" s="82">
        <v>0.13281600166503926</v>
      </c>
      <c r="Z72" s="82">
        <v>0.12860036006554237</v>
      </c>
      <c r="AA72" s="84">
        <v>-5.778176163763685E-05</v>
      </c>
      <c r="AB72" s="85">
        <v>0.2756040005291621</v>
      </c>
      <c r="AC72" s="81">
        <v>0.7597597713143328</v>
      </c>
      <c r="AD72" s="81">
        <v>0.24023950869902275</v>
      </c>
      <c r="AE72" s="86">
        <v>0.7597597713143328</v>
      </c>
    </row>
    <row r="73" spans="15:31" ht="12.75">
      <c r="O73" s="10">
        <v>1985</v>
      </c>
      <c r="P73" s="81">
        <v>0.250537197103741</v>
      </c>
      <c r="Q73" s="82">
        <v>0.11666269867465463</v>
      </c>
      <c r="R73" s="82">
        <v>0.058627081978354235</v>
      </c>
      <c r="S73" s="82">
        <v>0.03421974078862759</v>
      </c>
      <c r="T73" s="82">
        <v>0.007263129815023038</v>
      </c>
      <c r="U73" s="82">
        <v>0.03376454584708152</v>
      </c>
      <c r="V73" s="83">
        <v>0</v>
      </c>
      <c r="W73" s="81">
        <v>0.7054900835627952</v>
      </c>
      <c r="X73" s="82">
        <v>0.4415568885603872</v>
      </c>
      <c r="Y73" s="82">
        <v>0.1344959910655249</v>
      </c>
      <c r="Z73" s="82">
        <v>0.12951836740985712</v>
      </c>
      <c r="AA73" s="84">
        <v>-8.116347297418678E-05</v>
      </c>
      <c r="AB73" s="85">
        <v>0.2716549225549685</v>
      </c>
      <c r="AC73" s="81">
        <v>0.764955688133575</v>
      </c>
      <c r="AD73" s="81">
        <v>0.2350443705362413</v>
      </c>
      <c r="AE73" s="86">
        <v>0.764955688133575</v>
      </c>
    </row>
    <row r="74" spans="15:31" ht="12.75">
      <c r="O74" s="10">
        <v>1986</v>
      </c>
      <c r="P74" s="81">
        <v>0.23903549702821922</v>
      </c>
      <c r="Q74" s="82">
        <v>0.1083826516590175</v>
      </c>
      <c r="R74" s="82">
        <v>0.06046833122903885</v>
      </c>
      <c r="S74" s="82">
        <v>0.03244772935059568</v>
      </c>
      <c r="T74" s="82">
        <v>0.00501414457846263</v>
      </c>
      <c r="U74" s="82">
        <v>0.03272264021110448</v>
      </c>
      <c r="V74" s="83">
        <v>0</v>
      </c>
      <c r="W74" s="81">
        <v>0.7163625349226168</v>
      </c>
      <c r="X74" s="82">
        <v>0.4470655424017061</v>
      </c>
      <c r="Y74" s="82">
        <v>0.135918911993652</v>
      </c>
      <c r="Z74" s="82">
        <v>0.1338430228434154</v>
      </c>
      <c r="AA74" s="84">
        <v>-0.00046494231615664224</v>
      </c>
      <c r="AB74" s="85">
        <v>0.2590677997751751</v>
      </c>
      <c r="AC74" s="81">
        <v>0.7763970961261041</v>
      </c>
      <c r="AD74" s="81">
        <v>0.22360284788426527</v>
      </c>
      <c r="AE74" s="86">
        <v>0.7763970961261041</v>
      </c>
    </row>
    <row r="75" spans="15:31" ht="12.75">
      <c r="O75" s="10">
        <v>1987</v>
      </c>
      <c r="P75" s="81">
        <v>0.24576709542363773</v>
      </c>
      <c r="Q75" s="82">
        <v>0.11292562743554665</v>
      </c>
      <c r="R75" s="82">
        <v>0.059830693835086754</v>
      </c>
      <c r="S75" s="82">
        <v>0.03344420379536143</v>
      </c>
      <c r="T75" s="82">
        <v>0.004591276843873315</v>
      </c>
      <c r="U75" s="82">
        <v>0.03497529351376966</v>
      </c>
      <c r="V75" s="83">
        <v>0</v>
      </c>
      <c r="W75" s="81">
        <v>0.712721872813276</v>
      </c>
      <c r="X75" s="82">
        <v>0.4463156027413494</v>
      </c>
      <c r="Y75" s="82">
        <v>0.13456219425925098</v>
      </c>
      <c r="Z75" s="82">
        <v>0.13218142164984473</v>
      </c>
      <c r="AA75" s="84">
        <v>-0.0003373458371692366</v>
      </c>
      <c r="AB75" s="85">
        <v>0.2661216676729511</v>
      </c>
      <c r="AC75" s="81">
        <v>0.771749908396466</v>
      </c>
      <c r="AD75" s="81">
        <v>0.22824970022673405</v>
      </c>
      <c r="AE75" s="86">
        <v>0.771749908396466</v>
      </c>
    </row>
    <row r="76" spans="15:31" ht="12.75">
      <c r="O76" s="10">
        <v>1988</v>
      </c>
      <c r="P76" s="81">
        <v>0.25043898334856685</v>
      </c>
      <c r="Q76" s="82">
        <v>0.11557355003602925</v>
      </c>
      <c r="R76" s="82">
        <v>0.05915131288384365</v>
      </c>
      <c r="S76" s="82">
        <v>0.035450540409472334</v>
      </c>
      <c r="T76" s="82">
        <v>0.005364968796963793</v>
      </c>
      <c r="U76" s="82">
        <v>0.03489861122225784</v>
      </c>
      <c r="V76" s="83">
        <v>0</v>
      </c>
      <c r="W76" s="81">
        <v>0.7076107728783694</v>
      </c>
      <c r="X76" s="82">
        <v>0.4407494345300333</v>
      </c>
      <c r="Y76" s="82">
        <v>0.13186674047276342</v>
      </c>
      <c r="Z76" s="82">
        <v>0.1351936116385462</v>
      </c>
      <c r="AA76" s="84">
        <v>-0.00019901376297367954</v>
      </c>
      <c r="AB76" s="85">
        <v>0.27128717619860426</v>
      </c>
      <c r="AC76" s="81">
        <v>0.7665169609585194</v>
      </c>
      <c r="AD76" s="81">
        <v>0.23348337438967381</v>
      </c>
      <c r="AE76" s="86">
        <v>0.7665169609585194</v>
      </c>
    </row>
    <row r="77" spans="15:31" ht="12.75">
      <c r="O77" s="10">
        <v>1989</v>
      </c>
      <c r="P77" s="81">
        <v>0.2519934849377977</v>
      </c>
      <c r="Q77" s="82">
        <v>0.11380977408039519</v>
      </c>
      <c r="R77" s="82">
        <v>0.05951447272406097</v>
      </c>
      <c r="S77" s="82">
        <v>0.03573903463217405</v>
      </c>
      <c r="T77" s="82">
        <v>0.0056710605720680304</v>
      </c>
      <c r="U77" s="82">
        <v>0.03725914292909945</v>
      </c>
      <c r="V77" s="83">
        <v>0</v>
      </c>
      <c r="W77" s="81">
        <v>0.706864724591059</v>
      </c>
      <c r="X77" s="82">
        <v>0.43757979615928555</v>
      </c>
      <c r="Y77" s="82">
        <v>0.13214504366512497</v>
      </c>
      <c r="Z77" s="82">
        <v>0.13741068915776258</v>
      </c>
      <c r="AA77" s="84">
        <v>-0.00027080439111403306</v>
      </c>
      <c r="AB77" s="85">
        <v>0.27343097339489897</v>
      </c>
      <c r="AC77" s="81">
        <v>0.7669988363038813</v>
      </c>
      <c r="AD77" s="81">
        <v>0.23300213563554933</v>
      </c>
      <c r="AE77" s="86">
        <v>0.7669988363038813</v>
      </c>
    </row>
    <row r="78" spans="15:31" ht="12.75">
      <c r="O78" s="12">
        <v>1990</v>
      </c>
      <c r="P78" s="75">
        <v>0.24837156223545914</v>
      </c>
      <c r="Q78" s="76">
        <v>0.10667096217596533</v>
      </c>
      <c r="R78" s="76">
        <v>0.061665593612867546</v>
      </c>
      <c r="S78" s="76">
        <v>0.03400045493782035</v>
      </c>
      <c r="T78" s="76">
        <v>0.007258158955914539</v>
      </c>
      <c r="U78" s="76">
        <v>0.038776392552891344</v>
      </c>
      <c r="V78" s="77">
        <v>0</v>
      </c>
      <c r="W78" s="75">
        <v>0.7114329262094069</v>
      </c>
      <c r="X78" s="76">
        <v>0.43742474994058267</v>
      </c>
      <c r="Y78" s="76">
        <v>0.13503737241324448</v>
      </c>
      <c r="Z78" s="76">
        <v>0.13942538996234122</v>
      </c>
      <c r="AA78" s="78">
        <v>-0.00045458610676152365</v>
      </c>
      <c r="AB78" s="79">
        <v>0.2696677889764465</v>
      </c>
      <c r="AC78" s="75">
        <v>0.77243361715484</v>
      </c>
      <c r="AD78" s="75">
        <v>0.22756657597884966</v>
      </c>
      <c r="AE78" s="80">
        <v>0.77243361715484</v>
      </c>
    </row>
    <row r="79" spans="15:31" ht="12.75">
      <c r="O79" s="10">
        <v>1991</v>
      </c>
      <c r="P79" s="81">
        <v>0.2474659127319479</v>
      </c>
      <c r="Q79" s="82">
        <v>0.1030725589320833</v>
      </c>
      <c r="R79" s="82">
        <v>0.06412535544918335</v>
      </c>
      <c r="S79" s="82">
        <v>0.03286995076652451</v>
      </c>
      <c r="T79" s="82">
        <v>0.006249730734834405</v>
      </c>
      <c r="U79" s="82">
        <v>0.04114831684932235</v>
      </c>
      <c r="V79" s="83">
        <v>0</v>
      </c>
      <c r="W79" s="81">
        <v>0.7102632892266619</v>
      </c>
      <c r="X79" s="82">
        <v>0.4336094824880668</v>
      </c>
      <c r="Y79" s="82">
        <v>0.1388927218449827</v>
      </c>
      <c r="Z79" s="82">
        <v>0.13827853396627476</v>
      </c>
      <c r="AA79" s="84">
        <v>-0.0005174490726622687</v>
      </c>
      <c r="AB79" s="85">
        <v>0.26998830514898364</v>
      </c>
      <c r="AC79" s="81">
        <v>0.774905842792029</v>
      </c>
      <c r="AD79" s="81">
        <v>0.22509499356826643</v>
      </c>
      <c r="AE79" s="86">
        <v>0.774905842792029</v>
      </c>
    </row>
    <row r="80" spans="15:31" ht="12.75">
      <c r="O80" s="10">
        <v>1992</v>
      </c>
      <c r="P80" s="81">
        <v>0.2451910348006104</v>
      </c>
      <c r="Q80" s="82">
        <v>0.10082007187179329</v>
      </c>
      <c r="R80" s="82">
        <v>0.06532415261940609</v>
      </c>
      <c r="S80" s="82">
        <v>0.03285658050433471</v>
      </c>
      <c r="T80" s="82">
        <v>0.005825558629351371</v>
      </c>
      <c r="U80" s="82">
        <v>0.04036467117572491</v>
      </c>
      <c r="V80" s="83">
        <v>0</v>
      </c>
      <c r="W80" s="81">
        <v>0.7115207119356923</v>
      </c>
      <c r="X80" s="82">
        <v>0.4332810752196017</v>
      </c>
      <c r="Y80" s="82">
        <v>0.13758002435264108</v>
      </c>
      <c r="Z80" s="82">
        <v>0.14120337611999298</v>
      </c>
      <c r="AA80" s="84">
        <v>-0.000543763756543336</v>
      </c>
      <c r="AB80" s="85">
        <v>0.2675743273390039</v>
      </c>
      <c r="AC80" s="81">
        <v>0.7764748659704586</v>
      </c>
      <c r="AD80" s="81">
        <v>0.2235247977675507</v>
      </c>
      <c r="AE80" s="86">
        <v>0.7764748659704586</v>
      </c>
    </row>
    <row r="81" spans="15:31" ht="12.75">
      <c r="O81" s="10">
        <v>1993</v>
      </c>
      <c r="P81" s="81">
        <v>0.24815292402490813</v>
      </c>
      <c r="Q81" s="82">
        <v>0.10361242109926985</v>
      </c>
      <c r="R81" s="82">
        <v>0.06581129273034148</v>
      </c>
      <c r="S81" s="82">
        <v>0.03371255727605083</v>
      </c>
      <c r="T81" s="82">
        <v>0.005960840119960828</v>
      </c>
      <c r="U81" s="82">
        <v>0.039055812799285154</v>
      </c>
      <c r="V81" s="83">
        <v>0</v>
      </c>
      <c r="W81" s="81">
        <v>0.7087678542701231</v>
      </c>
      <c r="X81" s="82">
        <v>0.4329818816688063</v>
      </c>
      <c r="Y81" s="82">
        <v>0.1354763578505897</v>
      </c>
      <c r="Z81" s="82">
        <v>0.14088008300922486</v>
      </c>
      <c r="AA81" s="84">
        <v>-0.0005704682584978378</v>
      </c>
      <c r="AB81" s="85">
        <v>0.2703586952286529</v>
      </c>
      <c r="AC81" s="81">
        <v>0.7721913938892319</v>
      </c>
      <c r="AD81" s="81">
        <v>0.2278080034284249</v>
      </c>
      <c r="AE81" s="86">
        <v>0.7721913938892319</v>
      </c>
    </row>
    <row r="82" spans="15:31" ht="12.75">
      <c r="O82" s="10">
        <v>1994</v>
      </c>
      <c r="P82" s="81">
        <v>0.25705252133879974</v>
      </c>
      <c r="Q82" s="82">
        <v>0.11190072377655781</v>
      </c>
      <c r="R82" s="82">
        <v>0.06650749196138618</v>
      </c>
      <c r="S82" s="82">
        <v>0.03579073460071074</v>
      </c>
      <c r="T82" s="82">
        <v>0.004558295046227235</v>
      </c>
      <c r="U82" s="82">
        <v>0.038295275953917796</v>
      </c>
      <c r="V82" s="83">
        <v>0</v>
      </c>
      <c r="W82" s="81">
        <v>0.6967413703096406</v>
      </c>
      <c r="X82" s="82">
        <v>0.4290085910498648</v>
      </c>
      <c r="Y82" s="82">
        <v>0.13118040606132228</v>
      </c>
      <c r="Z82" s="82">
        <v>0.13721566854518585</v>
      </c>
      <c r="AA82" s="84">
        <v>-0.0006632953467323846</v>
      </c>
      <c r="AB82" s="85">
        <v>0.2807786714176944</v>
      </c>
      <c r="AC82" s="81">
        <v>0.7610511472845688</v>
      </c>
      <c r="AD82" s="81">
        <v>0.2389487113460597</v>
      </c>
      <c r="AE82" s="86">
        <v>0.7610511472845688</v>
      </c>
    </row>
    <row r="83" spans="15:31" ht="12.75">
      <c r="O83" s="10">
        <v>1995</v>
      </c>
      <c r="P83" s="81">
        <v>0.26749545023679205</v>
      </c>
      <c r="Q83" s="82">
        <v>0.11703297781588283</v>
      </c>
      <c r="R83" s="82">
        <v>0.06821188275835423</v>
      </c>
      <c r="S83" s="82">
        <v>0.03689471651059264</v>
      </c>
      <c r="T83" s="82">
        <v>0.005175409869242929</v>
      </c>
      <c r="U83" s="82">
        <v>0.04018046328271947</v>
      </c>
      <c r="V83" s="83">
        <v>0</v>
      </c>
      <c r="W83" s="81">
        <v>0.6904716179432002</v>
      </c>
      <c r="X83" s="82">
        <v>0.4284029434906945</v>
      </c>
      <c r="Y83" s="82">
        <v>0.12764299964245873</v>
      </c>
      <c r="Z83" s="82">
        <v>0.13505428510294273</v>
      </c>
      <c r="AA83" s="84">
        <v>-0.0006286102928955997</v>
      </c>
      <c r="AB83" s="85">
        <v>0.2914570671630511</v>
      </c>
      <c r="AC83" s="81">
        <v>0.7523224508936801</v>
      </c>
      <c r="AD83" s="81">
        <v>0.24767733193664856</v>
      </c>
      <c r="AE83" s="86">
        <v>0.7523224508936801</v>
      </c>
    </row>
    <row r="84" spans="15:31" ht="12.75">
      <c r="O84" s="10">
        <v>1996</v>
      </c>
      <c r="P84" s="81">
        <v>0.2754804818481877</v>
      </c>
      <c r="Q84" s="82">
        <v>0.12490808334911233</v>
      </c>
      <c r="R84" s="82">
        <v>0.06731405592072637</v>
      </c>
      <c r="S84" s="82">
        <v>0.03991925667754921</v>
      </c>
      <c r="T84" s="82">
        <v>0.005160359580549471</v>
      </c>
      <c r="U84" s="82">
        <v>0.038178726320250295</v>
      </c>
      <c r="V84" s="83">
        <v>0</v>
      </c>
      <c r="W84" s="81">
        <v>0.6819277971603511</v>
      </c>
      <c r="X84" s="82">
        <v>0.4233719566844293</v>
      </c>
      <c r="Y84" s="82">
        <v>0.12384228227253469</v>
      </c>
      <c r="Z84" s="82">
        <v>0.1353050447641993</v>
      </c>
      <c r="AA84" s="84">
        <v>-0.0005914865608122121</v>
      </c>
      <c r="AB84" s="85">
        <v>0.2996862341204431</v>
      </c>
      <c r="AC84" s="81">
        <v>0.7418470161732057</v>
      </c>
      <c r="AD84" s="81">
        <v>0.25815284257970905</v>
      </c>
      <c r="AE84" s="86">
        <v>0.7418470161732057</v>
      </c>
    </row>
    <row r="85" spans="15:31" ht="12.75">
      <c r="O85" s="10">
        <v>1997</v>
      </c>
      <c r="P85" s="81">
        <v>0.2783189598383585</v>
      </c>
      <c r="Q85" s="82">
        <v>0.13078516280087174</v>
      </c>
      <c r="R85" s="82">
        <v>0.06645980680477129</v>
      </c>
      <c r="S85" s="82">
        <v>0.041259178418478884</v>
      </c>
      <c r="T85" s="82">
        <v>0.0037604341356579393</v>
      </c>
      <c r="U85" s="82">
        <v>0.03605437767857866</v>
      </c>
      <c r="V85" s="83">
        <v>0</v>
      </c>
      <c r="W85" s="81">
        <v>0.6778120181010905</v>
      </c>
      <c r="X85" s="82">
        <v>0.42467129265809533</v>
      </c>
      <c r="Y85" s="82">
        <v>0.11976254324208273</v>
      </c>
      <c r="Z85" s="82">
        <v>0.13397229668677393</v>
      </c>
      <c r="AA85" s="84">
        <v>-0.0005941144858614256</v>
      </c>
      <c r="AB85" s="85">
        <v>0.3024952981025554</v>
      </c>
      <c r="AC85" s="81">
        <v>0.736690553141129</v>
      </c>
      <c r="AD85" s="81">
        <v>0.263309035944498</v>
      </c>
      <c r="AE85" s="86">
        <v>0.736690553141129</v>
      </c>
    </row>
    <row r="86" spans="15:31" ht="12.75">
      <c r="O86" s="10">
        <v>1998</v>
      </c>
      <c r="P86" s="81">
        <v>0.2658836869193961</v>
      </c>
      <c r="Q86" s="82">
        <v>0.1236092351482947</v>
      </c>
      <c r="R86" s="82">
        <v>0.0655951230546605</v>
      </c>
      <c r="S86" s="82">
        <v>0.039748360218924146</v>
      </c>
      <c r="T86" s="82">
        <v>0.002782904204392173</v>
      </c>
      <c r="U86" s="82">
        <v>0.034148064293124614</v>
      </c>
      <c r="V86" s="83">
        <v>0</v>
      </c>
      <c r="W86" s="81">
        <v>0.6899973710667053</v>
      </c>
      <c r="X86" s="82">
        <v>0.4342808290253468</v>
      </c>
      <c r="Y86" s="82">
        <v>0.11665126357906978</v>
      </c>
      <c r="Z86" s="82">
        <v>0.13964936202026684</v>
      </c>
      <c r="AA86" s="84">
        <v>-0.0005840835579780068</v>
      </c>
      <c r="AB86" s="85">
        <v>0.2884606414237572</v>
      </c>
      <c r="AC86" s="81">
        <v>0.7485870477602754</v>
      </c>
      <c r="AD86" s="81">
        <v>0.2514129660153724</v>
      </c>
      <c r="AE86" s="86">
        <v>0.7485870477602754</v>
      </c>
    </row>
    <row r="87" spans="15:31" ht="12.75">
      <c r="O87" s="30">
        <v>1999</v>
      </c>
      <c r="P87" s="81">
        <v>0.2585216126198779</v>
      </c>
      <c r="Q87" s="82">
        <v>0.11914099730570837</v>
      </c>
      <c r="R87" s="82">
        <v>0.06642763883675633</v>
      </c>
      <c r="S87" s="82">
        <v>0.0388994791603384</v>
      </c>
      <c r="T87" s="82">
        <v>0.0039605326022591975</v>
      </c>
      <c r="U87" s="82">
        <v>0.03009296471481557</v>
      </c>
      <c r="V87" s="83">
        <v>0</v>
      </c>
      <c r="W87" s="81">
        <v>0.6947017239456611</v>
      </c>
      <c r="X87" s="82">
        <v>0.43717699381146147</v>
      </c>
      <c r="Y87" s="82">
        <v>0.11542077434430585</v>
      </c>
      <c r="Z87" s="82">
        <v>0.14273808130472598</v>
      </c>
      <c r="AA87" s="84">
        <v>-0.000634125514832148</v>
      </c>
      <c r="AB87" s="85">
        <v>0.28004879937958094</v>
      </c>
      <c r="AC87" s="81">
        <v>0.752549783928388</v>
      </c>
      <c r="AD87" s="81">
        <v>0.2474499827748442</v>
      </c>
      <c r="AE87" s="86">
        <v>0.752549783928388</v>
      </c>
    </row>
    <row r="88" spans="15:31" ht="12.75">
      <c r="O88" s="31">
        <v>2000</v>
      </c>
      <c r="P88" s="75">
        <v>0.2449644653765828</v>
      </c>
      <c r="Q88" s="76">
        <v>0.11025157001293885</v>
      </c>
      <c r="R88" s="76">
        <v>0.06601489829057436</v>
      </c>
      <c r="S88" s="76">
        <v>0.036737881392951664</v>
      </c>
      <c r="T88" s="76">
        <v>0.004748351733508606</v>
      </c>
      <c r="U88" s="76">
        <v>0.02721176394660935</v>
      </c>
      <c r="V88" s="77">
        <v>0</v>
      </c>
      <c r="W88" s="75">
        <v>0.707085908029345</v>
      </c>
      <c r="X88" s="76">
        <v>0.4451447463065134</v>
      </c>
      <c r="Y88" s="76">
        <v>0.1141364142105632</v>
      </c>
      <c r="Z88" s="76">
        <v>0.14833053978809568</v>
      </c>
      <c r="AA88" s="78">
        <v>-0.0005257922758273165</v>
      </c>
      <c r="AB88" s="79">
        <v>0.26487270469897106</v>
      </c>
      <c r="AC88" s="75">
        <v>0.7645507140243539</v>
      </c>
      <c r="AD88" s="75">
        <v>0.23544944322678948</v>
      </c>
      <c r="AE88" s="80">
        <v>0.7645507140243539</v>
      </c>
    </row>
    <row r="89" spans="15:31" ht="12.75">
      <c r="O89" s="30">
        <v>2001</v>
      </c>
      <c r="P89" s="81">
        <v>0.23679831131889806</v>
      </c>
      <c r="Q89" s="82">
        <v>0.10029603024862797</v>
      </c>
      <c r="R89" s="82">
        <v>0.06827279942429189</v>
      </c>
      <c r="S89" s="82">
        <v>0.03730258939201769</v>
      </c>
      <c r="T89" s="82">
        <v>0.006217495299508672</v>
      </c>
      <c r="U89" s="82">
        <v>0.02470939695445178</v>
      </c>
      <c r="V89" s="83">
        <v>0</v>
      </c>
      <c r="W89" s="81">
        <v>0.714638716250423</v>
      </c>
      <c r="X89" s="82">
        <v>0.43566554275841285</v>
      </c>
      <c r="Y89" s="82">
        <v>0.11750444464525037</v>
      </c>
      <c r="Z89" s="82">
        <v>0.1620348563495604</v>
      </c>
      <c r="AA89" s="84">
        <v>-0.000566127502800698</v>
      </c>
      <c r="AB89" s="85">
        <v>0.2555207615998512</v>
      </c>
      <c r="AC89" s="81">
        <v>0.7711416015933175</v>
      </c>
      <c r="AD89" s="81">
        <v>0.2288577170312108</v>
      </c>
      <c r="AE89" s="86">
        <v>0.7711416015933175</v>
      </c>
    </row>
    <row r="90" spans="15:31" ht="12.75">
      <c r="O90" s="30">
        <v>2002</v>
      </c>
      <c r="P90" s="81">
        <v>0.23481079358993417</v>
      </c>
      <c r="Q90" s="82">
        <v>0.0996961234721875</v>
      </c>
      <c r="R90" s="82">
        <v>0.06803404142411137</v>
      </c>
      <c r="S90" s="82">
        <v>0.03866251942841394</v>
      </c>
      <c r="T90" s="82">
        <v>0.00581488578236591</v>
      </c>
      <c r="U90" s="82">
        <v>0.022603223482855494</v>
      </c>
      <c r="V90" s="83">
        <v>0</v>
      </c>
      <c r="W90" s="81">
        <v>0.710441954999688</v>
      </c>
      <c r="X90" s="82">
        <v>0.42424058741703113</v>
      </c>
      <c r="Y90" s="82">
        <v>0.12227452903804167</v>
      </c>
      <c r="Z90" s="82">
        <v>0.1645220434063164</v>
      </c>
      <c r="AA90" s="84">
        <v>-0.0005952048617013338</v>
      </c>
      <c r="AB90" s="85">
        <v>0.2544959576733833</v>
      </c>
      <c r="AC90" s="81">
        <v>0.7700012548177299</v>
      </c>
      <c r="AD90" s="81">
        <v>0.22999781208634246</v>
      </c>
      <c r="AE90" s="86">
        <v>0.7700012548177299</v>
      </c>
    </row>
    <row r="91" spans="15:31" ht="12.75">
      <c r="O91" s="30">
        <v>2003</v>
      </c>
      <c r="P91" s="81">
        <v>0.23380999347094136</v>
      </c>
      <c r="Q91" s="82">
        <v>0.10175680818684629</v>
      </c>
      <c r="R91" s="82">
        <v>0.06359642994154069</v>
      </c>
      <c r="S91" s="82">
        <v>0.04044612545030148</v>
      </c>
      <c r="T91" s="82">
        <v>0.007559906200855165</v>
      </c>
      <c r="U91" s="82">
        <v>0.02045072369139777</v>
      </c>
      <c r="V91" s="83">
        <v>0</v>
      </c>
      <c r="W91" s="81">
        <v>0.7089273257332397</v>
      </c>
      <c r="X91" s="82">
        <v>0.4185564281123049</v>
      </c>
      <c r="Y91" s="82">
        <v>0.12458304857383125</v>
      </c>
      <c r="Z91" s="82">
        <v>0.16636710703794194</v>
      </c>
      <c r="AA91" s="84">
        <v>-0.0005792579908385776</v>
      </c>
      <c r="AB91" s="85">
        <v>0.2535112575951022</v>
      </c>
      <c r="AC91" s="81">
        <v>0.7686628583414358</v>
      </c>
      <c r="AD91" s="81">
        <v>0.23133731795816986</v>
      </c>
      <c r="AE91" s="86">
        <v>0.7686628583414358</v>
      </c>
    </row>
    <row r="92" spans="15:31" ht="12.75">
      <c r="O92" s="30">
        <v>2004</v>
      </c>
      <c r="P92" s="81">
        <v>0.24791157846384146</v>
      </c>
      <c r="Q92" s="82">
        <v>0.11209182675975589</v>
      </c>
      <c r="R92" s="82">
        <v>0.06142934436397157</v>
      </c>
      <c r="S92" s="82">
        <v>0.045565302170484906</v>
      </c>
      <c r="T92" s="82">
        <v>0.009247076635788873</v>
      </c>
      <c r="U92" s="82">
        <v>0.01957802853384027</v>
      </c>
      <c r="V92" s="83">
        <v>0</v>
      </c>
      <c r="W92" s="81">
        <v>0.6939891248124426</v>
      </c>
      <c r="X92" s="82">
        <v>0.4066904064992645</v>
      </c>
      <c r="Y92" s="82">
        <v>0.12256772760837033</v>
      </c>
      <c r="Z92" s="82">
        <v>0.16531955805924534</v>
      </c>
      <c r="AA92" s="84">
        <v>-0.0005885673544376817</v>
      </c>
      <c r="AB92" s="85">
        <v>0.2687905585907106</v>
      </c>
      <c r="AC92" s="81">
        <v>0.7524365165599629</v>
      </c>
      <c r="AD92" s="81">
        <v>0.24756367899789913</v>
      </c>
      <c r="AE92" s="86">
        <v>0.7524365165599629</v>
      </c>
    </row>
    <row r="93" spans="15:31" ht="12.75">
      <c r="O93" s="30">
        <v>2005</v>
      </c>
      <c r="P93" s="81">
        <v>0.26327707470084105</v>
      </c>
      <c r="Q93" s="82">
        <v>0.12379993277881475</v>
      </c>
      <c r="R93" s="82">
        <v>0.060414268560521074</v>
      </c>
      <c r="S93" s="82">
        <v>0.049406998215365906</v>
      </c>
      <c r="T93" s="82">
        <v>0.00918483154273756</v>
      </c>
      <c r="U93" s="82">
        <v>0.02047104360340182</v>
      </c>
      <c r="V93" s="83">
        <v>0</v>
      </c>
      <c r="W93" s="81">
        <v>0.6803990424451133</v>
      </c>
      <c r="X93" s="82">
        <v>0.40076225935988297</v>
      </c>
      <c r="Y93" s="82">
        <v>0.12026528560825504</v>
      </c>
      <c r="Z93" s="82">
        <v>0.15993918404104418</v>
      </c>
      <c r="AA93" s="84">
        <v>-0.0005676865640689105</v>
      </c>
      <c r="AB93" s="85">
        <v>0.2851772206837289</v>
      </c>
      <c r="AC93" s="81">
        <v>0.7369965960798031</v>
      </c>
      <c r="AD93" s="81">
        <v>0.263003336664594</v>
      </c>
      <c r="AE93" s="86">
        <v>0.7369965960798031</v>
      </c>
    </row>
    <row r="94" spans="15:31" ht="12.75">
      <c r="O94" s="30">
        <v>2006</v>
      </c>
      <c r="P94" s="81">
        <v>0.27124878236956484</v>
      </c>
      <c r="Q94" s="82">
        <v>0.13178356595697166</v>
      </c>
      <c r="R94" s="82">
        <v>0.06024322053275138</v>
      </c>
      <c r="S94" s="82">
        <v>0.05249212547499463</v>
      </c>
      <c r="T94" s="82">
        <v>0.0065675084423833605</v>
      </c>
      <c r="U94" s="82">
        <v>0.020162361962463803</v>
      </c>
      <c r="V94" s="83">
        <v>0</v>
      </c>
      <c r="W94" s="81">
        <v>0.6715117716163856</v>
      </c>
      <c r="X94" s="82">
        <v>0.3961986660831076</v>
      </c>
      <c r="Y94" s="82">
        <v>0.1180475381680241</v>
      </c>
      <c r="Z94" s="82">
        <v>0.1578141397376549</v>
      </c>
      <c r="AA94" s="84">
        <v>-0.0005485723724008818</v>
      </c>
      <c r="AB94" s="85">
        <v>0.2940054109282245</v>
      </c>
      <c r="AC94" s="81">
        <v>0.7278487764351627</v>
      </c>
      <c r="AD94" s="81">
        <v>0.27215151185345804</v>
      </c>
      <c r="AE94" s="86">
        <v>0.7278487764351627</v>
      </c>
    </row>
    <row r="95" spans="15:31" ht="12.75">
      <c r="O95" s="30">
        <v>2007</v>
      </c>
      <c r="P95" s="81">
        <v>0.2599259503267763</v>
      </c>
      <c r="Q95" s="82">
        <v>0.1171120424909704</v>
      </c>
      <c r="R95" s="82">
        <v>0.06292138166964628</v>
      </c>
      <c r="S95" s="82">
        <v>0.047593504722714036</v>
      </c>
      <c r="T95" s="82">
        <v>0.010516849135984564</v>
      </c>
      <c r="U95" s="82">
        <v>0.021782172307460976</v>
      </c>
      <c r="V95" s="83">
        <v>0</v>
      </c>
      <c r="W95" s="81">
        <v>0.684346598639369</v>
      </c>
      <c r="X95" s="82">
        <v>0.40102190777306557</v>
      </c>
      <c r="Y95" s="82">
        <v>0.12092497335118149</v>
      </c>
      <c r="Z95" s="82">
        <v>0.16297246342519184</v>
      </c>
      <c r="AA95" s="84">
        <v>-0.0005727459100698572</v>
      </c>
      <c r="AB95" s="85">
        <v>0.2817653663698266</v>
      </c>
      <c r="AC95" s="81">
        <v>0.7418465522474714</v>
      </c>
      <c r="AD95" s="81">
        <v>0.2581530192654821</v>
      </c>
      <c r="AE95" s="86">
        <v>0.7418465522474714</v>
      </c>
    </row>
    <row r="96" spans="15:31" ht="12.75">
      <c r="O96" s="32">
        <v>2008</v>
      </c>
      <c r="P96" s="81">
        <v>0.24214617021261087</v>
      </c>
      <c r="Q96" s="82">
        <v>0.09637349369047651</v>
      </c>
      <c r="R96" s="82">
        <v>0.0692557475720772</v>
      </c>
      <c r="S96" s="82">
        <v>0.041655471302510946</v>
      </c>
      <c r="T96" s="82">
        <v>0.014751569790972585</v>
      </c>
      <c r="U96" s="82">
        <v>0.02010988785657363</v>
      </c>
      <c r="V96" s="83">
        <v>0</v>
      </c>
      <c r="W96" s="81">
        <v>0.700271374576774</v>
      </c>
      <c r="X96" s="82">
        <v>0.4016954797624823</v>
      </c>
      <c r="Y96" s="82">
        <v>0.1258033003783903</v>
      </c>
      <c r="Z96" s="82">
        <v>0.17362465434049074</v>
      </c>
      <c r="AA96" s="84">
        <v>-0.0008520599045891986</v>
      </c>
      <c r="AB96" s="85">
        <v>0.2625436556280751</v>
      </c>
      <c r="AC96" s="81">
        <v>0.7592596093989695</v>
      </c>
      <c r="AD96" s="81">
        <v>0.2407397862234929</v>
      </c>
      <c r="AE96" s="86">
        <v>0.7592596093989695</v>
      </c>
    </row>
    <row r="97" spans="15:31" ht="12.75">
      <c r="O97" s="33">
        <v>2009</v>
      </c>
      <c r="P97" s="81">
        <v>0.25754085906952195</v>
      </c>
      <c r="Q97" s="82">
        <v>0.1102570107467019</v>
      </c>
      <c r="R97" s="82">
        <v>0.07334119533060511</v>
      </c>
      <c r="S97" s="82">
        <v>0.04490460301402675</v>
      </c>
      <c r="T97" s="82">
        <v>0.012699985840552182</v>
      </c>
      <c r="U97" s="82">
        <v>0.01633806413763605</v>
      </c>
      <c r="V97" s="83">
        <v>0</v>
      </c>
      <c r="W97" s="81">
        <v>0.6809952438005433</v>
      </c>
      <c r="X97" s="82">
        <v>0.3895028103354644</v>
      </c>
      <c r="Y97" s="82">
        <v>0.13359500363720306</v>
      </c>
      <c r="Z97" s="82">
        <v>0.15863362295521857</v>
      </c>
      <c r="AA97" s="84">
        <v>-0.0007361931273426792</v>
      </c>
      <c r="AB97" s="85">
        <v>0.27926841896919435</v>
      </c>
      <c r="AC97" s="81">
        <v>0.7384477389289924</v>
      </c>
      <c r="AD97" s="81">
        <v>0.26155198610017444</v>
      </c>
      <c r="AE97" s="86">
        <v>0.7384477389289924</v>
      </c>
    </row>
    <row r="98" spans="15:31" ht="12.75">
      <c r="O98" s="34">
        <v>2010</v>
      </c>
      <c r="P98" s="91">
        <v>0.2855820314977662</v>
      </c>
      <c r="Q98" s="92">
        <v>0.1314909818804329</v>
      </c>
      <c r="R98" s="92">
        <v>0.06890702070352968</v>
      </c>
      <c r="S98" s="92">
        <v>0.05122930088100109</v>
      </c>
      <c r="T98" s="92">
        <v>0.015399841703375945</v>
      </c>
      <c r="U98" s="92">
        <v>0.01855488632942658</v>
      </c>
      <c r="V98" s="93">
        <v>0</v>
      </c>
      <c r="W98" s="91">
        <v>0.6560548528682119</v>
      </c>
      <c r="X98" s="92">
        <v>0.3792463113081303</v>
      </c>
      <c r="Y98" s="92">
        <v>0.12977052137064088</v>
      </c>
      <c r="Z98" s="92">
        <v>0.1477555579262517</v>
      </c>
      <c r="AA98" s="94">
        <v>-0.0007175377368109486</v>
      </c>
      <c r="AB98" s="95">
        <v>0.30937897696768124</v>
      </c>
      <c r="AC98" s="91">
        <v>0.7107225134247901</v>
      </c>
      <c r="AD98" s="91">
        <v>0.28927795128254624</v>
      </c>
      <c r="AE98" s="96">
        <v>0.7107225134247901</v>
      </c>
    </row>
  </sheetData>
  <sheetProtection selectLockedCells="1" selectUnlockedCells="1"/>
  <mergeCells count="6">
    <mergeCell ref="C8:K8"/>
    <mergeCell ref="O8:AE8"/>
    <mergeCell ref="P11:AA14"/>
    <mergeCell ref="AB11:AE14"/>
    <mergeCell ref="O15:O16"/>
    <mergeCell ref="V15:V1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6:AB52"/>
  <sheetViews>
    <sheetView zoomScale="74" zoomScaleNormal="74" workbookViewId="0" topLeftCell="A4">
      <selection activeCell="E44" sqref="E44"/>
    </sheetView>
  </sheetViews>
  <sheetFormatPr defaultColWidth="11.421875" defaultRowHeight="12.75"/>
  <cols>
    <col min="1" max="16384" width="11.57421875" style="0" customWidth="1"/>
  </cols>
  <sheetData>
    <row r="6" spans="15:22" ht="12.75">
      <c r="O6" s="97"/>
      <c r="P6" s="97"/>
      <c r="Q6" s="97"/>
      <c r="R6" s="97" t="s">
        <v>12</v>
      </c>
      <c r="S6" s="97"/>
      <c r="T6" s="97"/>
      <c r="U6" s="97"/>
      <c r="V6" s="97"/>
    </row>
    <row r="7" spans="15:22" ht="12.75">
      <c r="O7" s="97"/>
      <c r="P7" s="97"/>
      <c r="Q7" s="97"/>
      <c r="R7" s="97"/>
      <c r="S7" s="97"/>
      <c r="T7" s="97"/>
      <c r="U7" s="97"/>
      <c r="V7" s="97"/>
    </row>
    <row r="8" spans="15:22" ht="12.75">
      <c r="O8" s="97"/>
      <c r="P8" s="97"/>
      <c r="Q8" s="97" t="s">
        <v>78</v>
      </c>
      <c r="R8" s="97"/>
      <c r="S8" s="97"/>
      <c r="T8" s="97"/>
      <c r="U8" s="97"/>
      <c r="V8" s="97"/>
    </row>
    <row r="9" spans="10:22" ht="12.75">
      <c r="J9" s="98" t="s">
        <v>12</v>
      </c>
      <c r="O9" s="97"/>
      <c r="P9" s="97"/>
      <c r="Q9" s="97" t="s">
        <v>79</v>
      </c>
      <c r="R9" s="97"/>
      <c r="S9" s="97"/>
      <c r="T9" s="97"/>
      <c r="U9" s="97"/>
      <c r="V9" s="97"/>
    </row>
    <row r="10" spans="4:22" ht="12.75">
      <c r="D10" s="98" t="s">
        <v>11</v>
      </c>
      <c r="O10" s="97"/>
      <c r="P10" s="97"/>
      <c r="Q10" s="97"/>
      <c r="R10" s="97"/>
      <c r="S10" s="97"/>
      <c r="T10" s="97"/>
      <c r="U10" s="97"/>
      <c r="V10" s="97"/>
    </row>
    <row r="11" spans="3:22" ht="26.25" customHeight="1">
      <c r="C11" s="99" t="s">
        <v>80</v>
      </c>
      <c r="D11" s="100" t="s">
        <v>81</v>
      </c>
      <c r="I11" s="101" t="s">
        <v>80</v>
      </c>
      <c r="J11" s="102" t="s">
        <v>81</v>
      </c>
      <c r="K11" s="102"/>
      <c r="L11" s="102"/>
      <c r="M11" s="102"/>
      <c r="O11" s="97"/>
      <c r="P11" s="103" t="s">
        <v>80</v>
      </c>
      <c r="Q11" s="104" t="s">
        <v>82</v>
      </c>
      <c r="R11" s="104"/>
      <c r="S11" s="104"/>
      <c r="T11" s="104"/>
      <c r="U11" s="104"/>
      <c r="V11" s="97"/>
    </row>
    <row r="12" spans="3:22" ht="15">
      <c r="C12" s="99"/>
      <c r="D12" s="105" t="s">
        <v>83</v>
      </c>
      <c r="I12" s="101"/>
      <c r="J12" s="106" t="s">
        <v>84</v>
      </c>
      <c r="K12" s="107" t="s">
        <v>13</v>
      </c>
      <c r="L12" s="108" t="s">
        <v>85</v>
      </c>
      <c r="M12" s="109" t="s">
        <v>86</v>
      </c>
      <c r="N12" s="110" t="s">
        <v>29</v>
      </c>
      <c r="O12" s="97"/>
      <c r="P12" s="103"/>
      <c r="Q12" s="111" t="s">
        <v>84</v>
      </c>
      <c r="R12" s="112" t="s">
        <v>13</v>
      </c>
      <c r="S12" s="113" t="s">
        <v>85</v>
      </c>
      <c r="T12" s="114" t="s">
        <v>86</v>
      </c>
      <c r="U12" s="115" t="s">
        <v>29</v>
      </c>
      <c r="V12" s="97"/>
    </row>
    <row r="13" spans="3:22" ht="15">
      <c r="C13" s="116">
        <v>1700</v>
      </c>
      <c r="D13" s="117">
        <v>7.170887793202528</v>
      </c>
      <c r="I13" s="8">
        <v>1870</v>
      </c>
      <c r="J13" s="118">
        <v>4.458517732622884</v>
      </c>
      <c r="K13" s="9">
        <v>6.992605706582853</v>
      </c>
      <c r="L13" s="119">
        <v>6.9616112329024045</v>
      </c>
      <c r="M13" s="43">
        <f aca="true" t="shared" si="0" ref="M13:M23">AVERAGE(K13:L13)</f>
        <v>6.977108469742628</v>
      </c>
      <c r="N13" s="120">
        <v>6.438987588845109</v>
      </c>
      <c r="O13" s="97"/>
      <c r="P13" s="121">
        <v>1870</v>
      </c>
      <c r="Q13" s="122">
        <v>4.427234738660541</v>
      </c>
      <c r="R13" s="123">
        <v>7.188848974513044</v>
      </c>
      <c r="S13" s="124">
        <v>6.720365818078171</v>
      </c>
      <c r="T13" s="125" t="e">
        <f aca="true" t="shared" si="1" ref="T13:T22">AVERAGE(R13:T13)</f>
        <v>#VALUE!</v>
      </c>
      <c r="U13" s="126">
        <v>7.108170654487551</v>
      </c>
      <c r="V13" s="97"/>
    </row>
    <row r="14" spans="3:22" ht="15">
      <c r="C14" s="127">
        <v>1750</v>
      </c>
      <c r="D14" s="117">
        <v>7.0540765562784555</v>
      </c>
      <c r="I14" s="8">
        <f aca="true" t="shared" si="2" ref="I14:I27">I13+10</f>
        <v>1880</v>
      </c>
      <c r="J14" s="118">
        <v>4.368345328127856</v>
      </c>
      <c r="K14" s="9">
        <v>7.3289766928201985</v>
      </c>
      <c r="L14" s="119">
        <v>6.367098649074781</v>
      </c>
      <c r="M14" s="43">
        <f t="shared" si="0"/>
        <v>6.848037670947489</v>
      </c>
      <c r="N14" s="120">
        <v>6.4433477188555255</v>
      </c>
      <c r="O14" s="97"/>
      <c r="P14" s="121">
        <f aca="true" t="shared" si="3" ref="P14:P27">P13+10</f>
        <v>1880</v>
      </c>
      <c r="Q14" s="122">
        <v>4.518448769418719</v>
      </c>
      <c r="R14" s="123">
        <f aca="true" t="shared" si="4" ref="R14:R16">(R$13+R$17)/2</f>
        <v>6.950377814942808</v>
      </c>
      <c r="S14" s="124">
        <f aca="true" t="shared" si="5" ref="S14:S16">(S$13+S$17)/2</f>
        <v>6.7568649753977565</v>
      </c>
      <c r="T14" s="125" t="e">
        <f t="shared" si="1"/>
        <v>#VALUE!</v>
      </c>
      <c r="U14" s="126">
        <v>6.93313871700147</v>
      </c>
      <c r="V14" s="97"/>
    </row>
    <row r="15" spans="3:22" ht="15">
      <c r="C15" s="127">
        <v>1780</v>
      </c>
      <c r="D15" s="117">
        <v>7.057018919527741</v>
      </c>
      <c r="I15" s="8">
        <f t="shared" si="2"/>
        <v>1890</v>
      </c>
      <c r="J15" s="118">
        <v>4.775812428872445</v>
      </c>
      <c r="K15" s="9">
        <v>7.264028360270482</v>
      </c>
      <c r="L15" s="119">
        <v>6.092322738869093</v>
      </c>
      <c r="M15" s="43">
        <f t="shared" si="0"/>
        <v>6.678175549569787</v>
      </c>
      <c r="N15" s="120">
        <v>5.923051325375327</v>
      </c>
      <c r="O15" s="97"/>
      <c r="P15" s="121">
        <f t="shared" si="3"/>
        <v>1890</v>
      </c>
      <c r="Q15" s="122">
        <v>5.0521643664216</v>
      </c>
      <c r="R15" s="123">
        <f t="shared" si="4"/>
        <v>6.950377814942808</v>
      </c>
      <c r="S15" s="124">
        <f t="shared" si="5"/>
        <v>6.7568649753977565</v>
      </c>
      <c r="T15" s="125" t="e">
        <f t="shared" si="1"/>
        <v>#VALUE!</v>
      </c>
      <c r="U15" s="126">
        <v>6.256642461264632</v>
      </c>
      <c r="V15" s="97"/>
    </row>
    <row r="16" spans="3:22" ht="15">
      <c r="C16" s="127">
        <v>1810</v>
      </c>
      <c r="D16" s="117">
        <v>7.337085391695309</v>
      </c>
      <c r="I16" s="8">
        <f t="shared" si="2"/>
        <v>1900</v>
      </c>
      <c r="J16" s="118">
        <v>4.4768529231278995</v>
      </c>
      <c r="K16" s="9">
        <v>7.26179545163617</v>
      </c>
      <c r="L16" s="119">
        <v>6.49929442891109</v>
      </c>
      <c r="M16" s="43">
        <f t="shared" si="0"/>
        <v>6.88054494027363</v>
      </c>
      <c r="N16" s="120">
        <v>6.11238551757944</v>
      </c>
      <c r="O16" s="97"/>
      <c r="P16" s="121">
        <f t="shared" si="3"/>
        <v>1900</v>
      </c>
      <c r="Q16" s="122">
        <v>4.750351340610122</v>
      </c>
      <c r="R16" s="123">
        <f t="shared" si="4"/>
        <v>6.950377814942808</v>
      </c>
      <c r="S16" s="124">
        <f t="shared" si="5"/>
        <v>6.7568649753977565</v>
      </c>
      <c r="T16" s="125" t="e">
        <f t="shared" si="1"/>
        <v>#VALUE!</v>
      </c>
      <c r="U16" s="126">
        <v>6.484525670316602</v>
      </c>
      <c r="V16" s="97"/>
    </row>
    <row r="17" spans="3:22" ht="15">
      <c r="C17" s="128">
        <v>1850</v>
      </c>
      <c r="D17" s="117">
        <v>7.2036728503951934</v>
      </c>
      <c r="I17" s="8">
        <f t="shared" si="2"/>
        <v>1910</v>
      </c>
      <c r="J17" s="118">
        <v>4.399925777688254</v>
      </c>
      <c r="K17" s="129">
        <v>6.9945556848099795</v>
      </c>
      <c r="L17" s="130">
        <v>6.7253131424982175</v>
      </c>
      <c r="M17" s="43">
        <f t="shared" si="0"/>
        <v>6.8599344136540985</v>
      </c>
      <c r="N17" s="120">
        <v>6.04246975035047</v>
      </c>
      <c r="O17" s="97"/>
      <c r="P17" s="121">
        <f t="shared" si="3"/>
        <v>1910</v>
      </c>
      <c r="Q17" s="122">
        <v>4.746976882929677</v>
      </c>
      <c r="R17" s="123">
        <v>6.711906655372572</v>
      </c>
      <c r="S17" s="124">
        <v>6.793364132717342</v>
      </c>
      <c r="T17" s="125" t="e">
        <f t="shared" si="1"/>
        <v>#VALUE!</v>
      </c>
      <c r="U17" s="126">
        <v>6.41769856114971</v>
      </c>
      <c r="V17" s="97"/>
    </row>
    <row r="18" spans="3:22" ht="15">
      <c r="C18" s="127">
        <v>1880</v>
      </c>
      <c r="D18" s="117">
        <v>7.188848974513044</v>
      </c>
      <c r="I18" s="8">
        <f t="shared" si="2"/>
        <v>1920</v>
      </c>
      <c r="J18" s="118">
        <v>4.069466877711821</v>
      </c>
      <c r="K18" s="9">
        <v>3.3009017650213854</v>
      </c>
      <c r="L18" s="119">
        <v>4.412806429143078</v>
      </c>
      <c r="M18" s="43">
        <f t="shared" si="0"/>
        <v>3.856854097082232</v>
      </c>
      <c r="N18" s="120">
        <v>2.5912784699814773</v>
      </c>
      <c r="O18" s="97"/>
      <c r="P18" s="121">
        <f t="shared" si="3"/>
        <v>1920</v>
      </c>
      <c r="Q18" s="122">
        <v>4.343660954779233</v>
      </c>
      <c r="R18" s="123">
        <v>2.9067217293956675</v>
      </c>
      <c r="S18" s="124">
        <v>2.877173073486184</v>
      </c>
      <c r="T18" s="125" t="e">
        <f t="shared" si="1"/>
        <v>#VALUE!</v>
      </c>
      <c r="U18" s="126">
        <v>3.546756829087461</v>
      </c>
      <c r="V18" s="97"/>
    </row>
    <row r="19" spans="3:22" ht="15">
      <c r="C19" s="131">
        <v>1910</v>
      </c>
      <c r="D19" s="117">
        <v>6.81190665537257</v>
      </c>
      <c r="I19" s="8">
        <f t="shared" si="2"/>
        <v>1930</v>
      </c>
      <c r="J19" s="118">
        <v>4.8531715260506605</v>
      </c>
      <c r="K19" s="9">
        <v>3.438186428706479</v>
      </c>
      <c r="L19" s="119">
        <v>5.079649669931068</v>
      </c>
      <c r="M19" s="43">
        <f t="shared" si="0"/>
        <v>4.2589180493187735</v>
      </c>
      <c r="N19" s="120">
        <v>3.0689549228858537</v>
      </c>
      <c r="O19" s="97"/>
      <c r="P19" s="121">
        <f t="shared" si="3"/>
        <v>1930</v>
      </c>
      <c r="Q19" s="122">
        <v>5.366034847862313</v>
      </c>
      <c r="R19" s="123">
        <f>1+(R$18+R$21)/2</f>
        <v>3.8420959553881837</v>
      </c>
      <c r="S19" s="132">
        <f>1+(S$18+S$21)/2</f>
        <v>3.611882649415821</v>
      </c>
      <c r="T19" s="125" t="e">
        <f t="shared" si="1"/>
        <v>#VALUE!</v>
      </c>
      <c r="U19" s="126">
        <v>3.7901945250413727</v>
      </c>
      <c r="V19" s="97"/>
    </row>
    <row r="20" spans="3:22" ht="15">
      <c r="C20" s="131">
        <v>1920</v>
      </c>
      <c r="D20" s="117">
        <v>2.9067217293956675</v>
      </c>
      <c r="I20" s="8">
        <f t="shared" si="2"/>
        <v>1940</v>
      </c>
      <c r="J20" s="118">
        <v>3.278740970877382</v>
      </c>
      <c r="K20" s="9">
        <v>3.172543044447413</v>
      </c>
      <c r="L20" s="119">
        <v>3.99026553450683</v>
      </c>
      <c r="M20" s="43">
        <f t="shared" si="0"/>
        <v>3.5814042894771214</v>
      </c>
      <c r="N20" s="120">
        <v>2.664138741730742</v>
      </c>
      <c r="O20" s="97"/>
      <c r="P20" s="121">
        <f t="shared" si="3"/>
        <v>1940</v>
      </c>
      <c r="Q20" s="122">
        <v>3.5027993542478577</v>
      </c>
      <c r="R20" s="123">
        <f>(R$18+R$21)/2</f>
        <v>2.8420959553881837</v>
      </c>
      <c r="S20" s="132">
        <f>(S$18+S$21)/2</f>
        <v>2.611882649415821</v>
      </c>
      <c r="T20" s="125" t="e">
        <f t="shared" si="1"/>
        <v>#VALUE!</v>
      </c>
      <c r="U20" s="126">
        <v>2.8686496043480214</v>
      </c>
      <c r="V20" s="97"/>
    </row>
    <row r="21" spans="3:22" ht="15">
      <c r="C21" s="131">
        <v>1950</v>
      </c>
      <c r="D21" s="117">
        <v>2.7774701813807</v>
      </c>
      <c r="I21" s="8">
        <f t="shared" si="2"/>
        <v>1950</v>
      </c>
      <c r="J21" s="118">
        <v>3.561576669156209</v>
      </c>
      <c r="K21" s="9">
        <v>2.1858928459659674</v>
      </c>
      <c r="L21" s="119">
        <v>3.1278886555832304</v>
      </c>
      <c r="M21" s="43">
        <f t="shared" si="0"/>
        <v>2.6568907507745987</v>
      </c>
      <c r="N21" s="120">
        <v>1.6565350254882698</v>
      </c>
      <c r="O21" s="97"/>
      <c r="P21" s="121">
        <f t="shared" si="3"/>
        <v>1950</v>
      </c>
      <c r="Q21" s="122">
        <v>3.8449814897586494</v>
      </c>
      <c r="R21" s="123">
        <v>2.7774701813807</v>
      </c>
      <c r="S21" s="124">
        <v>2.3465922253454585</v>
      </c>
      <c r="T21" s="125" t="e">
        <f t="shared" si="1"/>
        <v>#VALUE!</v>
      </c>
      <c r="U21" s="126">
        <v>2.3338421076734823</v>
      </c>
      <c r="V21" s="97"/>
    </row>
    <row r="22" spans="3:22" ht="15">
      <c r="C22" s="131">
        <v>1970</v>
      </c>
      <c r="D22" s="117">
        <v>3.6314071148275064</v>
      </c>
      <c r="I22" s="8">
        <f t="shared" si="2"/>
        <v>1960</v>
      </c>
      <c r="J22" s="118">
        <v>3.614977069424808</v>
      </c>
      <c r="K22" s="9">
        <v>2.7973737246233186</v>
      </c>
      <c r="L22" s="119">
        <v>3.128338402052107</v>
      </c>
      <c r="M22" s="43">
        <f t="shared" si="0"/>
        <v>2.962856063337713</v>
      </c>
      <c r="N22" s="120">
        <v>2.0933419417353902</v>
      </c>
      <c r="O22" s="97"/>
      <c r="P22" s="121">
        <f t="shared" si="3"/>
        <v>1960</v>
      </c>
      <c r="Q22" s="122">
        <v>4.090936458245517</v>
      </c>
      <c r="R22" s="123">
        <f>(R21+R23)/2</f>
        <v>3.2044386481041034</v>
      </c>
      <c r="S22" s="132">
        <f>(S21+S23)/2</f>
        <v>2.8387933008817763</v>
      </c>
      <c r="T22" s="125" t="e">
        <f t="shared" si="1"/>
        <v>#VALUE!</v>
      </c>
      <c r="U22" s="126">
        <v>2.9729511961228514</v>
      </c>
      <c r="V22" s="97"/>
    </row>
    <row r="23" spans="3:22" ht="15">
      <c r="C23" s="131">
        <v>1990</v>
      </c>
      <c r="D23" s="133">
        <v>3.6784647008104043</v>
      </c>
      <c r="I23" s="8">
        <f t="shared" si="2"/>
        <v>1970</v>
      </c>
      <c r="J23" s="118">
        <v>3.3197765398596837</v>
      </c>
      <c r="K23" s="9">
        <v>3.1148723134787972</v>
      </c>
      <c r="L23" s="119">
        <v>3.1440797894822947</v>
      </c>
      <c r="M23" s="43">
        <f t="shared" si="0"/>
        <v>3.129476051480546</v>
      </c>
      <c r="N23" s="120">
        <v>2.2943637903552903</v>
      </c>
      <c r="O23" s="97"/>
      <c r="P23" s="121">
        <f t="shared" si="3"/>
        <v>1970</v>
      </c>
      <c r="Q23" s="122">
        <v>4.001472511438725</v>
      </c>
      <c r="R23" s="123">
        <v>3.6314071148275064</v>
      </c>
      <c r="S23" s="124">
        <v>3.330994376418094</v>
      </c>
      <c r="T23" s="125" t="e">
        <f aca="true" t="shared" si="6" ref="T23:T27">AVERAGE(R23:T23,AH23)</f>
        <v>#VALUE!</v>
      </c>
      <c r="U23" s="126">
        <v>3.133395163669798</v>
      </c>
      <c r="V23" s="97"/>
    </row>
    <row r="24" spans="3:22" ht="15">
      <c r="C24" s="131">
        <v>2000</v>
      </c>
      <c r="D24" s="133">
        <v>5.025311546569709</v>
      </c>
      <c r="I24" s="8">
        <f t="shared" si="2"/>
        <v>1980</v>
      </c>
      <c r="J24" s="118">
        <v>3.57095031363594</v>
      </c>
      <c r="K24" s="9">
        <v>3.204478942200365</v>
      </c>
      <c r="L24" s="119">
        <v>3.5034779791950905</v>
      </c>
      <c r="M24" s="43">
        <f aca="true" t="shared" si="7" ref="M24:M27">AVERAGE(K24:L24,S24)</f>
        <v>3.561618402209169</v>
      </c>
      <c r="N24" s="120">
        <v>2.8447783663084194</v>
      </c>
      <c r="O24" s="97"/>
      <c r="P24" s="121">
        <f t="shared" si="3"/>
        <v>1980</v>
      </c>
      <c r="Q24" s="122">
        <v>4.175080835023797</v>
      </c>
      <c r="R24" s="123">
        <f>(R23+R25)/2</f>
        <v>3.654935907818955</v>
      </c>
      <c r="S24" s="132">
        <f>(S23+S25)/2</f>
        <v>3.9768982852320516</v>
      </c>
      <c r="T24" s="125" t="e">
        <f t="shared" si="6"/>
        <v>#VALUE!</v>
      </c>
      <c r="U24" s="126">
        <v>3.527987610585547</v>
      </c>
      <c r="V24" s="97"/>
    </row>
    <row r="25" spans="3:22" ht="15">
      <c r="C25" s="134">
        <v>2010</v>
      </c>
      <c r="D25" s="135">
        <v>6.053871254194354</v>
      </c>
      <c r="I25" s="8">
        <f t="shared" si="2"/>
        <v>1990</v>
      </c>
      <c r="J25" s="118">
        <v>3.92308528817249</v>
      </c>
      <c r="K25" s="9">
        <v>3.4138310106076757</v>
      </c>
      <c r="L25" s="119">
        <v>4.282104486591702</v>
      </c>
      <c r="M25" s="43">
        <f t="shared" si="7"/>
        <v>4.106245897081796</v>
      </c>
      <c r="N25" s="120">
        <v>3.1344869674576983</v>
      </c>
      <c r="O25" s="97"/>
      <c r="P25" s="121">
        <f t="shared" si="3"/>
        <v>1990</v>
      </c>
      <c r="Q25" s="122">
        <v>4.18978233463939</v>
      </c>
      <c r="R25" s="123">
        <v>3.6784647008104043</v>
      </c>
      <c r="S25" s="124">
        <v>4.622802194046009</v>
      </c>
      <c r="T25" s="125" t="e">
        <f t="shared" si="6"/>
        <v>#VALUE!</v>
      </c>
      <c r="U25" s="126">
        <v>3.5511652567347562</v>
      </c>
      <c r="V25" s="97"/>
    </row>
    <row r="26" spans="9:22" ht="15">
      <c r="I26" s="8">
        <f t="shared" si="2"/>
        <v>2000</v>
      </c>
      <c r="J26" s="118">
        <v>4.465608544749897</v>
      </c>
      <c r="K26" s="9">
        <v>4.742293828506322</v>
      </c>
      <c r="L26" s="119">
        <v>4.955841336907347</v>
      </c>
      <c r="M26" s="43">
        <f t="shared" si="7"/>
        <v>4.8741034664826755</v>
      </c>
      <c r="N26" s="120">
        <v>3.766189316547006</v>
      </c>
      <c r="O26" s="97"/>
      <c r="P26" s="121">
        <f t="shared" si="3"/>
        <v>2000</v>
      </c>
      <c r="Q26" s="122">
        <v>4.92051174968598</v>
      </c>
      <c r="R26" s="123">
        <v>5.025311546569709</v>
      </c>
      <c r="S26" s="132">
        <f>(S25+S27)/2</f>
        <v>4.924175234034358</v>
      </c>
      <c r="T26" s="125" t="e">
        <f t="shared" si="6"/>
        <v>#VALUE!</v>
      </c>
      <c r="U26" s="126">
        <v>3.875167699867097</v>
      </c>
      <c r="V26" s="97"/>
    </row>
    <row r="27" spans="9:22" ht="15">
      <c r="I27" s="136">
        <f t="shared" si="2"/>
        <v>2010</v>
      </c>
      <c r="J27" s="137">
        <v>4.099218953934022</v>
      </c>
      <c r="K27" s="29">
        <v>5.745578173798844</v>
      </c>
      <c r="L27" s="138">
        <v>5.2187601920292614</v>
      </c>
      <c r="M27" s="139">
        <f t="shared" si="7"/>
        <v>5.396628879950271</v>
      </c>
      <c r="N27" s="140">
        <v>4.116647617670386</v>
      </c>
      <c r="O27" s="97"/>
      <c r="P27" s="141">
        <f t="shared" si="3"/>
        <v>2010</v>
      </c>
      <c r="Q27" s="142">
        <v>4.307576938287459</v>
      </c>
      <c r="R27" s="143">
        <v>6.053871254194354</v>
      </c>
      <c r="S27" s="144">
        <v>5.2255482740227075</v>
      </c>
      <c r="T27" s="145" t="e">
        <f t="shared" si="6"/>
        <v>#VALUE!</v>
      </c>
      <c r="U27" s="146">
        <v>4.14306349811516</v>
      </c>
      <c r="V27" s="97"/>
    </row>
    <row r="28" spans="15:22" ht="12.75">
      <c r="O28" s="97"/>
      <c r="P28" s="97"/>
      <c r="Q28" s="97"/>
      <c r="R28" s="97"/>
      <c r="S28" s="97"/>
      <c r="T28" s="97"/>
      <c r="U28" s="97"/>
      <c r="V28" s="97"/>
    </row>
    <row r="33" ht="12.75">
      <c r="N33" t="s">
        <v>12</v>
      </c>
    </row>
    <row r="35" spans="13:28" ht="27.75" customHeight="1">
      <c r="M35" s="36" t="s">
        <v>87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3:28" ht="15" customHeight="1">
      <c r="M36" s="101" t="s">
        <v>80</v>
      </c>
      <c r="N36" s="147" t="s">
        <v>82</v>
      </c>
      <c r="O36" s="147"/>
      <c r="P36" s="147"/>
      <c r="Q36" s="147"/>
      <c r="R36" s="147"/>
      <c r="S36" s="102" t="s">
        <v>81</v>
      </c>
      <c r="T36" s="102"/>
      <c r="U36" s="102"/>
      <c r="V36" s="102"/>
      <c r="W36" s="102"/>
      <c r="X36" s="102" t="s">
        <v>88</v>
      </c>
      <c r="Y36" s="102"/>
      <c r="Z36" s="102"/>
      <c r="AA36" s="102"/>
      <c r="AB36" s="102"/>
    </row>
    <row r="37" spans="13:28" ht="15">
      <c r="M37" s="101"/>
      <c r="N37" s="106" t="s">
        <v>84</v>
      </c>
      <c r="O37" s="110" t="s">
        <v>29</v>
      </c>
      <c r="P37" s="107" t="s">
        <v>13</v>
      </c>
      <c r="Q37" s="108" t="s">
        <v>85</v>
      </c>
      <c r="R37" s="109" t="s">
        <v>86</v>
      </c>
      <c r="S37" s="106" t="s">
        <v>84</v>
      </c>
      <c r="T37" s="110" t="s">
        <v>29</v>
      </c>
      <c r="U37" s="107" t="s">
        <v>13</v>
      </c>
      <c r="V37" s="108" t="s">
        <v>85</v>
      </c>
      <c r="W37" s="109" t="s">
        <v>86</v>
      </c>
      <c r="X37" s="106" t="s">
        <v>84</v>
      </c>
      <c r="Y37" s="110" t="s">
        <v>29</v>
      </c>
      <c r="Z37" s="107" t="s">
        <v>13</v>
      </c>
      <c r="AA37" s="108" t="s">
        <v>85</v>
      </c>
      <c r="AB37" s="109" t="s">
        <v>86</v>
      </c>
    </row>
    <row r="38" spans="13:28" ht="15">
      <c r="M38" s="8">
        <v>1870</v>
      </c>
      <c r="N38" s="118">
        <v>4.427234738660541</v>
      </c>
      <c r="O38" s="148">
        <v>7.108170654487551</v>
      </c>
      <c r="P38" s="149">
        <v>7.188848974513044</v>
      </c>
      <c r="Q38" s="150">
        <v>6.720365818078171</v>
      </c>
      <c r="R38" s="43">
        <f aca="true" t="shared" si="8" ref="R38:R47">AVERAGE(O38:Q38)</f>
        <v>7.005795149026255</v>
      </c>
      <c r="S38" s="118">
        <v>4.458517732622884</v>
      </c>
      <c r="T38" s="120">
        <v>6.438987588845109</v>
      </c>
      <c r="U38" s="9">
        <v>6.992605706582853</v>
      </c>
      <c r="V38" s="119">
        <v>6.9616112329024045</v>
      </c>
      <c r="W38" s="43">
        <f aca="true" t="shared" si="9" ref="W38:W48">AVERAGE(T38:V38)</f>
        <v>6.797734842776788</v>
      </c>
      <c r="X38" s="118">
        <f aca="true" t="shared" si="10" ref="X38:X52">N38-S38</f>
        <v>-0.03128299396234269</v>
      </c>
      <c r="Y38" s="148">
        <f aca="true" t="shared" si="11" ref="Y38:Y52">O38-T38</f>
        <v>0.669183065642442</v>
      </c>
      <c r="Z38" s="151">
        <f aca="true" t="shared" si="12" ref="Z38:Z52">P38-U38</f>
        <v>0.19624326793019087</v>
      </c>
      <c r="AA38" s="130">
        <f aca="true" t="shared" si="13" ref="AA38:AA52">Q38-V38</f>
        <v>-0.24124541482423378</v>
      </c>
      <c r="AB38" s="43">
        <f aca="true" t="shared" si="14" ref="AB38:AB52">AVERAGE(Y38:AA38)</f>
        <v>0.20806030624946636</v>
      </c>
    </row>
    <row r="39" spans="13:28" ht="15">
      <c r="M39" s="8">
        <f aca="true" t="shared" si="15" ref="M39:M52">M38+10</f>
        <v>1880</v>
      </c>
      <c r="N39" s="118">
        <v>4.518448769418719</v>
      </c>
      <c r="O39" s="148">
        <v>6.93313871700147</v>
      </c>
      <c r="P39" s="149">
        <f aca="true" t="shared" si="16" ref="P39:P41">(P$38+P$42)/2</f>
        <v>6.950377814942808</v>
      </c>
      <c r="Q39" s="150">
        <f aca="true" t="shared" si="17" ref="Q39:Q41">(Q$38+Q$42)/2</f>
        <v>6.7568649753977565</v>
      </c>
      <c r="R39" s="43">
        <f t="shared" si="8"/>
        <v>6.880127169114012</v>
      </c>
      <c r="S39" s="118">
        <v>4.368345328127856</v>
      </c>
      <c r="T39" s="120">
        <v>6.4433477188555255</v>
      </c>
      <c r="U39" s="9">
        <v>7.3289766928201985</v>
      </c>
      <c r="V39" s="119">
        <v>6.367098649074781</v>
      </c>
      <c r="W39" s="43">
        <f t="shared" si="9"/>
        <v>6.713141020250167</v>
      </c>
      <c r="X39" s="118">
        <f t="shared" si="10"/>
        <v>0.15010344129086306</v>
      </c>
      <c r="Y39" s="148">
        <f t="shared" si="11"/>
        <v>0.48979099814594473</v>
      </c>
      <c r="Z39" s="151">
        <f t="shared" si="12"/>
        <v>-0.37859887787739055</v>
      </c>
      <c r="AA39" s="130">
        <f t="shared" si="13"/>
        <v>0.3897663263229756</v>
      </c>
      <c r="AB39" s="43">
        <f t="shared" si="14"/>
        <v>0.16698614886384325</v>
      </c>
    </row>
    <row r="40" spans="13:28" ht="15">
      <c r="M40" s="8">
        <f t="shared" si="15"/>
        <v>1890</v>
      </c>
      <c r="N40" s="118">
        <v>5.0521643664216</v>
      </c>
      <c r="O40" s="148">
        <v>6.256642461264632</v>
      </c>
      <c r="P40" s="149">
        <f t="shared" si="16"/>
        <v>6.950377814942808</v>
      </c>
      <c r="Q40" s="150">
        <f t="shared" si="17"/>
        <v>6.7568649753977565</v>
      </c>
      <c r="R40" s="43">
        <f t="shared" si="8"/>
        <v>6.6546284172017325</v>
      </c>
      <c r="S40" s="118">
        <v>4.775812428872445</v>
      </c>
      <c r="T40" s="120">
        <v>5.923051325375327</v>
      </c>
      <c r="U40" s="9">
        <v>7.264028360270482</v>
      </c>
      <c r="V40" s="119">
        <v>6.092322738869093</v>
      </c>
      <c r="W40" s="43">
        <f t="shared" si="9"/>
        <v>6.426467474838301</v>
      </c>
      <c r="X40" s="118">
        <f t="shared" si="10"/>
        <v>0.27635193754915477</v>
      </c>
      <c r="Y40" s="148">
        <f t="shared" si="11"/>
        <v>0.33359113588930533</v>
      </c>
      <c r="Z40" s="151">
        <f t="shared" si="12"/>
        <v>-0.31365054532767367</v>
      </c>
      <c r="AA40" s="130">
        <f t="shared" si="13"/>
        <v>0.6645422365286633</v>
      </c>
      <c r="AB40" s="43">
        <f t="shared" si="14"/>
        <v>0.22816094236343165</v>
      </c>
    </row>
    <row r="41" spans="13:28" ht="15">
      <c r="M41" s="8">
        <f t="shared" si="15"/>
        <v>1900</v>
      </c>
      <c r="N41" s="118">
        <v>4.750351340610122</v>
      </c>
      <c r="O41" s="148">
        <v>6.484525670316602</v>
      </c>
      <c r="P41" s="149">
        <f t="shared" si="16"/>
        <v>6.950377814942808</v>
      </c>
      <c r="Q41" s="150">
        <f t="shared" si="17"/>
        <v>6.7568649753977565</v>
      </c>
      <c r="R41" s="43">
        <f t="shared" si="8"/>
        <v>6.730589486885722</v>
      </c>
      <c r="S41" s="118">
        <v>4.4768529231278995</v>
      </c>
      <c r="T41" s="120">
        <v>6.11238551757944</v>
      </c>
      <c r="U41" s="9">
        <v>7.26179545163617</v>
      </c>
      <c r="V41" s="119">
        <v>6.49929442891109</v>
      </c>
      <c r="W41" s="43">
        <f t="shared" si="9"/>
        <v>6.6244917993755665</v>
      </c>
      <c r="X41" s="118">
        <f t="shared" si="10"/>
        <v>0.27349841748222214</v>
      </c>
      <c r="Y41" s="148">
        <f t="shared" si="11"/>
        <v>0.3721401527371615</v>
      </c>
      <c r="Z41" s="151">
        <f t="shared" si="12"/>
        <v>-0.31141763669336164</v>
      </c>
      <c r="AA41" s="130">
        <f t="shared" si="13"/>
        <v>0.2575705464866669</v>
      </c>
      <c r="AB41" s="43">
        <f t="shared" si="14"/>
        <v>0.10609768751015558</v>
      </c>
    </row>
    <row r="42" spans="4:28" ht="15">
      <c r="D42" t="s">
        <v>11</v>
      </c>
      <c r="E42" t="s">
        <v>89</v>
      </c>
      <c r="M42" s="8">
        <f t="shared" si="15"/>
        <v>1910</v>
      </c>
      <c r="N42" s="118">
        <v>4.746976882929677</v>
      </c>
      <c r="O42" s="148">
        <v>6.41769856114971</v>
      </c>
      <c r="P42" s="149">
        <v>6.711906655372572</v>
      </c>
      <c r="Q42" s="150">
        <v>6.793364132717342</v>
      </c>
      <c r="R42" s="43">
        <f t="shared" si="8"/>
        <v>6.640989783079875</v>
      </c>
      <c r="S42" s="118">
        <v>4.399925777688254</v>
      </c>
      <c r="T42" s="120">
        <v>6.04246975035047</v>
      </c>
      <c r="U42" s="129">
        <v>6.9945556848099795</v>
      </c>
      <c r="V42" s="130">
        <v>6.7253131424982175</v>
      </c>
      <c r="W42" s="43">
        <f t="shared" si="9"/>
        <v>6.587446192552889</v>
      </c>
      <c r="X42" s="118">
        <f t="shared" si="10"/>
        <v>0.34705110524142313</v>
      </c>
      <c r="Y42" s="148">
        <f t="shared" si="11"/>
        <v>0.3752288107992401</v>
      </c>
      <c r="Z42" s="151">
        <f t="shared" si="12"/>
        <v>-0.28264902943740733</v>
      </c>
      <c r="AA42" s="130">
        <f t="shared" si="13"/>
        <v>0.06805099021912486</v>
      </c>
      <c r="AB42" s="43">
        <f t="shared" si="14"/>
        <v>0.053543590526985874</v>
      </c>
    </row>
    <row r="43" spans="4:28" ht="15">
      <c r="D43" t="s">
        <v>12</v>
      </c>
      <c r="E43" t="s">
        <v>90</v>
      </c>
      <c r="M43" s="8">
        <f t="shared" si="15"/>
        <v>1920</v>
      </c>
      <c r="N43" s="118">
        <v>4.343660954779233</v>
      </c>
      <c r="O43" s="148">
        <v>3.546756829087461</v>
      </c>
      <c r="P43" s="149">
        <v>2.9067217293956675</v>
      </c>
      <c r="Q43" s="150">
        <v>2.877173073486184</v>
      </c>
      <c r="R43" s="43">
        <f t="shared" si="8"/>
        <v>3.110217210656438</v>
      </c>
      <c r="S43" s="118">
        <v>4.069466877711821</v>
      </c>
      <c r="T43" s="120">
        <v>2.5912784699814773</v>
      </c>
      <c r="U43" s="9">
        <v>3.3009017650213854</v>
      </c>
      <c r="V43" s="119">
        <v>4.412806429143078</v>
      </c>
      <c r="W43" s="43">
        <f t="shared" si="9"/>
        <v>3.434995554715314</v>
      </c>
      <c r="X43" s="118">
        <f t="shared" si="10"/>
        <v>0.2741940770674125</v>
      </c>
      <c r="Y43" s="148">
        <f t="shared" si="11"/>
        <v>0.9554783591059839</v>
      </c>
      <c r="Z43" s="151">
        <f t="shared" si="12"/>
        <v>-0.3941800356257179</v>
      </c>
      <c r="AA43" s="130">
        <f t="shared" si="13"/>
        <v>-1.5356333556568944</v>
      </c>
      <c r="AB43" s="43">
        <f t="shared" si="14"/>
        <v>-0.3247783440588761</v>
      </c>
    </row>
    <row r="44" spans="13:28" ht="15">
      <c r="M44" s="8">
        <f t="shared" si="15"/>
        <v>1930</v>
      </c>
      <c r="N44" s="118">
        <v>5.366034847862313</v>
      </c>
      <c r="O44" s="148">
        <v>3.7901945250413727</v>
      </c>
      <c r="P44" s="149">
        <f>1+(P$43+P$46)/2</f>
        <v>3.8420959553881837</v>
      </c>
      <c r="Q44" s="152">
        <f>1+(Q$43+Q$46)/2</f>
        <v>3.611882649415821</v>
      </c>
      <c r="R44" s="43">
        <f t="shared" si="8"/>
        <v>3.7480577099484598</v>
      </c>
      <c r="S44" s="118">
        <v>4.8531715260506605</v>
      </c>
      <c r="T44" s="120">
        <v>3.0689549228858537</v>
      </c>
      <c r="U44" s="9">
        <v>3.438186428706479</v>
      </c>
      <c r="V44" s="119">
        <v>5.079649669931068</v>
      </c>
      <c r="W44" s="43">
        <f t="shared" si="9"/>
        <v>3.862263673841133</v>
      </c>
      <c r="X44" s="118">
        <f t="shared" si="10"/>
        <v>0.5128633218116523</v>
      </c>
      <c r="Y44" s="148">
        <f t="shared" si="11"/>
        <v>0.721239602155519</v>
      </c>
      <c r="Z44" s="151">
        <f t="shared" si="12"/>
        <v>0.40390952668170454</v>
      </c>
      <c r="AA44" s="130">
        <f t="shared" si="13"/>
        <v>-1.4677670205152467</v>
      </c>
      <c r="AB44" s="43">
        <f t="shared" si="14"/>
        <v>-0.11420596389267439</v>
      </c>
    </row>
    <row r="45" spans="13:28" ht="15">
      <c r="M45" s="8">
        <f t="shared" si="15"/>
        <v>1940</v>
      </c>
      <c r="N45" s="118">
        <v>3.5027993542478577</v>
      </c>
      <c r="O45" s="148">
        <v>2.8686496043480214</v>
      </c>
      <c r="P45" s="149">
        <f>(P$43+P$46)/2</f>
        <v>2.8420959553881837</v>
      </c>
      <c r="Q45" s="152">
        <f>(Q$43+Q$46)/2</f>
        <v>2.611882649415821</v>
      </c>
      <c r="R45" s="43">
        <f t="shared" si="8"/>
        <v>2.774209403050676</v>
      </c>
      <c r="S45" s="118">
        <v>3.278740970877382</v>
      </c>
      <c r="T45" s="120">
        <v>2.664138741730742</v>
      </c>
      <c r="U45" s="9">
        <v>3.172543044447413</v>
      </c>
      <c r="V45" s="119">
        <v>3.99026553450683</v>
      </c>
      <c r="W45" s="43">
        <f t="shared" si="9"/>
        <v>3.275649106894995</v>
      </c>
      <c r="X45" s="118">
        <f t="shared" si="10"/>
        <v>0.22405838337047568</v>
      </c>
      <c r="Y45" s="148">
        <f t="shared" si="11"/>
        <v>0.20451086261727935</v>
      </c>
      <c r="Z45" s="151">
        <f t="shared" si="12"/>
        <v>-0.33044708905922926</v>
      </c>
      <c r="AA45" s="130">
        <f t="shared" si="13"/>
        <v>-1.3783828850910087</v>
      </c>
      <c r="AB45" s="43">
        <f t="shared" si="14"/>
        <v>-0.5014397038443196</v>
      </c>
    </row>
    <row r="46" spans="13:28" ht="15">
      <c r="M46" s="8">
        <f t="shared" si="15"/>
        <v>1950</v>
      </c>
      <c r="N46" s="118">
        <v>3.8449814897586494</v>
      </c>
      <c r="O46" s="148">
        <v>2.3338421076734823</v>
      </c>
      <c r="P46" s="149">
        <v>2.7774701813807</v>
      </c>
      <c r="Q46" s="150">
        <v>2.3465922253454585</v>
      </c>
      <c r="R46" s="43">
        <f t="shared" si="8"/>
        <v>2.485968171466547</v>
      </c>
      <c r="S46" s="118">
        <v>3.561576669156209</v>
      </c>
      <c r="T46" s="120">
        <v>1.6565350254882698</v>
      </c>
      <c r="U46" s="9">
        <v>2.1858928459659674</v>
      </c>
      <c r="V46" s="119">
        <v>3.1278886555832304</v>
      </c>
      <c r="W46" s="43">
        <f t="shared" si="9"/>
        <v>2.3234388423458223</v>
      </c>
      <c r="X46" s="118">
        <f t="shared" si="10"/>
        <v>0.2834048206024402</v>
      </c>
      <c r="Y46" s="148">
        <f t="shared" si="11"/>
        <v>0.6773070821852125</v>
      </c>
      <c r="Z46" s="151">
        <f t="shared" si="12"/>
        <v>0.5915773354147325</v>
      </c>
      <c r="AA46" s="130">
        <f t="shared" si="13"/>
        <v>-0.7812964302377718</v>
      </c>
      <c r="AB46" s="43">
        <f t="shared" si="14"/>
        <v>0.16252932912072438</v>
      </c>
    </row>
    <row r="47" spans="13:28" ht="15">
      <c r="M47" s="8">
        <f t="shared" si="15"/>
        <v>1960</v>
      </c>
      <c r="N47" s="118">
        <v>4.090936458245517</v>
      </c>
      <c r="O47" s="148">
        <v>2.9729511961228514</v>
      </c>
      <c r="P47" s="149">
        <f>(P46+P48)/2</f>
        <v>3.2044386481041034</v>
      </c>
      <c r="Q47" s="152">
        <f>(Q46+Q48)/2</f>
        <v>2.8387933008817763</v>
      </c>
      <c r="R47" s="43">
        <f t="shared" si="8"/>
        <v>3.00539438170291</v>
      </c>
      <c r="S47" s="118">
        <v>3.614977069424808</v>
      </c>
      <c r="T47" s="120">
        <v>2.0933419417353902</v>
      </c>
      <c r="U47" s="9">
        <v>2.7973737246233186</v>
      </c>
      <c r="V47" s="119">
        <v>3.128338402052107</v>
      </c>
      <c r="W47" s="43">
        <f t="shared" si="9"/>
        <v>2.673018022803605</v>
      </c>
      <c r="X47" s="118">
        <f t="shared" si="10"/>
        <v>0.47595938882070943</v>
      </c>
      <c r="Y47" s="148">
        <f t="shared" si="11"/>
        <v>0.8796092543874612</v>
      </c>
      <c r="Z47" s="151">
        <f t="shared" si="12"/>
        <v>0.4070649234807848</v>
      </c>
      <c r="AA47" s="130">
        <f t="shared" si="13"/>
        <v>-0.2895451011703307</v>
      </c>
      <c r="AB47" s="43">
        <f t="shared" si="14"/>
        <v>0.3323763588993051</v>
      </c>
    </row>
    <row r="48" spans="13:28" ht="15">
      <c r="M48" s="8">
        <f t="shared" si="15"/>
        <v>1970</v>
      </c>
      <c r="N48" s="118">
        <v>4.001472511438725</v>
      </c>
      <c r="O48" s="148">
        <v>3.133395163669798</v>
      </c>
      <c r="P48" s="149">
        <v>3.6314071148275064</v>
      </c>
      <c r="Q48" s="150">
        <v>3.330994376418094</v>
      </c>
      <c r="R48" s="43">
        <f aca="true" t="shared" si="18" ref="R48:R52">AVERAGE(O48:Q48,AE48)</f>
        <v>3.365265551638466</v>
      </c>
      <c r="S48" s="118">
        <v>3.3197765398596837</v>
      </c>
      <c r="T48" s="120">
        <v>2.2943637903552903</v>
      </c>
      <c r="U48" s="9">
        <v>3.1148723134787972</v>
      </c>
      <c r="V48" s="119">
        <v>3.1440797894822947</v>
      </c>
      <c r="W48" s="43">
        <f t="shared" si="9"/>
        <v>2.8511052977721274</v>
      </c>
      <c r="X48" s="118">
        <f t="shared" si="10"/>
        <v>0.6816959715790412</v>
      </c>
      <c r="Y48" s="148">
        <f t="shared" si="11"/>
        <v>0.8390313733145076</v>
      </c>
      <c r="Z48" s="151">
        <f t="shared" si="12"/>
        <v>0.5165348013487092</v>
      </c>
      <c r="AA48" s="130">
        <f t="shared" si="13"/>
        <v>0.18691458693579932</v>
      </c>
      <c r="AB48" s="43">
        <f t="shared" si="14"/>
        <v>0.5141602538663387</v>
      </c>
    </row>
    <row r="49" spans="13:28" ht="15">
      <c r="M49" s="8">
        <f t="shared" si="15"/>
        <v>1980</v>
      </c>
      <c r="N49" s="118">
        <v>4.175080835023797</v>
      </c>
      <c r="O49" s="148">
        <v>3.527987610585547</v>
      </c>
      <c r="P49" s="149">
        <f>(P48+P50)/2</f>
        <v>3.654935907818955</v>
      </c>
      <c r="Q49" s="152">
        <f>(Q48+Q50)/2</f>
        <v>3.9768982852320516</v>
      </c>
      <c r="R49" s="43">
        <f t="shared" si="18"/>
        <v>3.7199406012121847</v>
      </c>
      <c r="S49" s="118">
        <v>3.57095031363594</v>
      </c>
      <c r="T49" s="120">
        <v>2.8447783663084194</v>
      </c>
      <c r="U49" s="9">
        <v>3.204478942200365</v>
      </c>
      <c r="V49" s="119">
        <v>3.5034779791950905</v>
      </c>
      <c r="W49" s="43">
        <f aca="true" t="shared" si="19" ref="W49:W52">AVERAGE(T49:V49,AD49)</f>
        <v>3.1842450959012916</v>
      </c>
      <c r="X49" s="118">
        <f t="shared" si="10"/>
        <v>0.604130521387857</v>
      </c>
      <c r="Y49" s="148">
        <f t="shared" si="11"/>
        <v>0.6832092442771276</v>
      </c>
      <c r="Z49" s="151">
        <f t="shared" si="12"/>
        <v>0.45045696561858994</v>
      </c>
      <c r="AA49" s="130">
        <f t="shared" si="13"/>
        <v>0.47342030603696106</v>
      </c>
      <c r="AB49" s="43">
        <f t="shared" si="14"/>
        <v>0.5356955053108928</v>
      </c>
    </row>
    <row r="50" spans="13:28" ht="15">
      <c r="M50" s="8">
        <f t="shared" si="15"/>
        <v>1990</v>
      </c>
      <c r="N50" s="118">
        <v>4.18978233463939</v>
      </c>
      <c r="O50" s="148">
        <v>3.5511652567347562</v>
      </c>
      <c r="P50" s="149">
        <v>3.6784647008104043</v>
      </c>
      <c r="Q50" s="150">
        <v>4.622802194046009</v>
      </c>
      <c r="R50" s="43">
        <f t="shared" si="18"/>
        <v>3.9508107171970566</v>
      </c>
      <c r="S50" s="118">
        <v>3.92308528817249</v>
      </c>
      <c r="T50" s="120">
        <v>3.1344869674576983</v>
      </c>
      <c r="U50" s="9">
        <v>3.4138310106076757</v>
      </c>
      <c r="V50" s="119">
        <v>4.282104486591702</v>
      </c>
      <c r="W50" s="43">
        <f t="shared" si="19"/>
        <v>3.6101408215523585</v>
      </c>
      <c r="X50" s="118">
        <f t="shared" si="10"/>
        <v>0.2666970464669003</v>
      </c>
      <c r="Y50" s="148">
        <f t="shared" si="11"/>
        <v>0.41667828927705797</v>
      </c>
      <c r="Z50" s="151">
        <f t="shared" si="12"/>
        <v>0.26463369020272864</v>
      </c>
      <c r="AA50" s="130">
        <f t="shared" si="13"/>
        <v>0.3406977074543063</v>
      </c>
      <c r="AB50" s="43">
        <f t="shared" si="14"/>
        <v>0.34066989564469763</v>
      </c>
    </row>
    <row r="51" spans="13:28" ht="15">
      <c r="M51" s="8">
        <f t="shared" si="15"/>
        <v>2000</v>
      </c>
      <c r="N51" s="118">
        <v>4.92051174968598</v>
      </c>
      <c r="O51" s="148">
        <v>3.875167699867097</v>
      </c>
      <c r="P51" s="149">
        <v>5.025311546569709</v>
      </c>
      <c r="Q51" s="152">
        <f>(Q50+Q52)/2</f>
        <v>4.924175234034358</v>
      </c>
      <c r="R51" s="43">
        <f t="shared" si="18"/>
        <v>4.608218160157055</v>
      </c>
      <c r="S51" s="118">
        <v>4.465608544749897</v>
      </c>
      <c r="T51" s="120">
        <v>3.766189316547006</v>
      </c>
      <c r="U51" s="9">
        <v>4.742293828506322</v>
      </c>
      <c r="V51" s="119">
        <v>4.955841336907347</v>
      </c>
      <c r="W51" s="43">
        <f t="shared" si="19"/>
        <v>4.488108160653558</v>
      </c>
      <c r="X51" s="118">
        <f t="shared" si="10"/>
        <v>0.45490320493608305</v>
      </c>
      <c r="Y51" s="148">
        <f t="shared" si="11"/>
        <v>0.1089783833200908</v>
      </c>
      <c r="Z51" s="151">
        <f t="shared" si="12"/>
        <v>0.2830177180633866</v>
      </c>
      <c r="AA51" s="130">
        <f t="shared" si="13"/>
        <v>-0.031666102872988766</v>
      </c>
      <c r="AB51" s="43">
        <f t="shared" si="14"/>
        <v>0.12010999950349621</v>
      </c>
    </row>
    <row r="52" spans="13:28" ht="15">
      <c r="M52" s="136">
        <f t="shared" si="15"/>
        <v>2010</v>
      </c>
      <c r="N52" s="137">
        <v>4.307576938287459</v>
      </c>
      <c r="O52" s="153">
        <v>4.14306349811516</v>
      </c>
      <c r="P52" s="154">
        <v>6.053871254194354</v>
      </c>
      <c r="Q52" s="155">
        <v>5.2255482740227075</v>
      </c>
      <c r="R52" s="139">
        <f t="shared" si="18"/>
        <v>5.140827675444075</v>
      </c>
      <c r="S52" s="137">
        <v>4.099218953934022</v>
      </c>
      <c r="T52" s="140">
        <v>4.116647617670386</v>
      </c>
      <c r="U52" s="29">
        <v>5.745578173798844</v>
      </c>
      <c r="V52" s="138">
        <v>5.2187601920292614</v>
      </c>
      <c r="W52" s="139">
        <f t="shared" si="19"/>
        <v>5.0269953278328305</v>
      </c>
      <c r="X52" s="137">
        <f t="shared" si="10"/>
        <v>0.20835798435343733</v>
      </c>
      <c r="Y52" s="153">
        <f t="shared" si="11"/>
        <v>0.026415880444774054</v>
      </c>
      <c r="Z52" s="156">
        <f t="shared" si="12"/>
        <v>0.30829308039550973</v>
      </c>
      <c r="AA52" s="157">
        <f t="shared" si="13"/>
        <v>0.006788081993446049</v>
      </c>
      <c r="AB52" s="139">
        <f t="shared" si="14"/>
        <v>0.11383234761124328</v>
      </c>
    </row>
  </sheetData>
  <sheetProtection selectLockedCells="1" selectUnlockedCells="1"/>
  <mergeCells count="10">
    <mergeCell ref="C11:C12"/>
    <mergeCell ref="I11:I12"/>
    <mergeCell ref="J11:M11"/>
    <mergeCell ref="P11:P12"/>
    <mergeCell ref="Q11:U11"/>
    <mergeCell ref="M35:AB35"/>
    <mergeCell ref="M36:M37"/>
    <mergeCell ref="N36:R36"/>
    <mergeCell ref="S36:W36"/>
    <mergeCell ref="X36:AB3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X67"/>
  <sheetViews>
    <sheetView tabSelected="1" zoomScale="74" zoomScaleNormal="74" workbookViewId="0" topLeftCell="A4">
      <selection activeCell="U7" sqref="U7"/>
    </sheetView>
  </sheetViews>
  <sheetFormatPr defaultColWidth="11.421875" defaultRowHeight="12.75"/>
  <cols>
    <col min="1" max="16384" width="11.57421875" style="0" customWidth="1"/>
  </cols>
  <sheetData>
    <row r="1" spans="3:9" ht="48.75" customHeight="1">
      <c r="C1" s="158" t="s">
        <v>91</v>
      </c>
      <c r="D1" s="158"/>
      <c r="E1" s="158"/>
      <c r="F1" s="158"/>
      <c r="G1" s="158"/>
      <c r="H1" s="158"/>
      <c r="I1" s="158"/>
    </row>
    <row r="2" ht="14.25">
      <c r="M2" s="159"/>
    </row>
    <row r="3" spans="3:13" ht="16.5" customHeight="1">
      <c r="C3" s="160" t="s">
        <v>92</v>
      </c>
      <c r="D3" s="160"/>
      <c r="E3" s="160"/>
      <c r="F3" s="160"/>
      <c r="G3" s="160"/>
      <c r="H3" s="160"/>
      <c r="I3" s="160"/>
      <c r="J3" s="160"/>
      <c r="K3" s="160"/>
      <c r="L3" s="160"/>
      <c r="M3" s="159"/>
    </row>
    <row r="4" spans="3:13" ht="14.25">
      <c r="C4" s="161"/>
      <c r="D4" s="162"/>
      <c r="E4" s="162"/>
      <c r="F4" s="162"/>
      <c r="G4" s="162"/>
      <c r="H4" s="162"/>
      <c r="I4" s="162"/>
      <c r="M4" s="159"/>
    </row>
    <row r="5" spans="3:15" ht="14.25">
      <c r="C5" s="162"/>
      <c r="D5" s="163"/>
      <c r="E5" s="164"/>
      <c r="F5" s="164"/>
      <c r="G5" s="164"/>
      <c r="H5" s="164"/>
      <c r="I5" s="162"/>
      <c r="M5" s="159"/>
      <c r="O5" t="s">
        <v>93</v>
      </c>
    </row>
    <row r="6" spans="3:17" ht="27.75" customHeight="1">
      <c r="C6" s="165" t="s">
        <v>80</v>
      </c>
      <c r="D6" s="166" t="s">
        <v>81</v>
      </c>
      <c r="E6" s="167" t="s">
        <v>94</v>
      </c>
      <c r="F6" s="167" t="s">
        <v>95</v>
      </c>
      <c r="G6" s="167" t="s">
        <v>96</v>
      </c>
      <c r="H6" s="168" t="s">
        <v>97</v>
      </c>
      <c r="I6" s="166" t="s">
        <v>88</v>
      </c>
      <c r="J6" s="169" t="s">
        <v>98</v>
      </c>
      <c r="K6" s="169" t="s">
        <v>99</v>
      </c>
      <c r="L6" s="170" t="s">
        <v>82</v>
      </c>
      <c r="M6" s="159"/>
      <c r="Q6" t="s">
        <v>100</v>
      </c>
    </row>
    <row r="7" spans="3:13" ht="16.5">
      <c r="C7" s="165"/>
      <c r="D7" s="171" t="s">
        <v>83</v>
      </c>
      <c r="E7" s="167"/>
      <c r="F7" s="167"/>
      <c r="G7" s="167"/>
      <c r="H7" s="168"/>
      <c r="I7" s="171" t="s">
        <v>101</v>
      </c>
      <c r="J7" s="169"/>
      <c r="K7" s="169"/>
      <c r="L7" s="172" t="s">
        <v>102</v>
      </c>
      <c r="M7" s="159"/>
    </row>
    <row r="8" spans="3:18" ht="14.25">
      <c r="C8" s="173">
        <v>1700</v>
      </c>
      <c r="D8" s="174">
        <v>7.03448275862069</v>
      </c>
      <c r="E8" s="175">
        <v>4.13793103448276</v>
      </c>
      <c r="F8" s="176">
        <v>1.24137931034483</v>
      </c>
      <c r="G8" s="176">
        <v>1.6551724137931</v>
      </c>
      <c r="H8" s="177">
        <v>0</v>
      </c>
      <c r="I8" s="178">
        <v>0.07</v>
      </c>
      <c r="J8" s="177">
        <v>0.30000000000000004</v>
      </c>
      <c r="K8" s="179">
        <v>0.23</v>
      </c>
      <c r="L8" s="180">
        <v>6.96448275862069</v>
      </c>
      <c r="M8" s="159"/>
      <c r="Q8" s="173">
        <v>1700</v>
      </c>
      <c r="R8" s="181">
        <f aca="true" t="shared" si="0" ref="R8:R18">G8+H8</f>
        <v>1.6551724137931</v>
      </c>
    </row>
    <row r="9" spans="3:18" ht="14.25">
      <c r="C9" s="182">
        <v>1750</v>
      </c>
      <c r="D9" s="180">
        <v>6.81156790330026</v>
      </c>
      <c r="E9" s="183">
        <v>3.5990371990670402</v>
      </c>
      <c r="F9" s="176">
        <v>1.06998403215507</v>
      </c>
      <c r="G9" s="176">
        <v>2.14254667207815</v>
      </c>
      <c r="H9" s="177">
        <v>0.048635637825230296</v>
      </c>
      <c r="I9" s="178">
        <v>-0.5700000000000001</v>
      </c>
      <c r="J9" s="177">
        <v>0.5</v>
      </c>
      <c r="K9" s="179">
        <v>1.07</v>
      </c>
      <c r="L9" s="180">
        <v>7.38156790330025</v>
      </c>
      <c r="M9" s="159"/>
      <c r="Q9" s="182">
        <v>1750</v>
      </c>
      <c r="R9" s="181">
        <f t="shared" si="0"/>
        <v>2.1911823099033803</v>
      </c>
    </row>
    <row r="10" spans="3:18" ht="14.25">
      <c r="C10" s="182">
        <v>1810</v>
      </c>
      <c r="D10" s="180">
        <v>6.87372545341812</v>
      </c>
      <c r="E10" s="183">
        <v>3.08616244847344</v>
      </c>
      <c r="F10" s="176">
        <v>1.12224089035398</v>
      </c>
      <c r="G10" s="176">
        <v>2.5653221145907</v>
      </c>
      <c r="H10" s="177">
        <v>0.1</v>
      </c>
      <c r="I10" s="178">
        <v>-1.17</v>
      </c>
      <c r="J10" s="177">
        <v>0.7</v>
      </c>
      <c r="K10" s="179">
        <v>1.87</v>
      </c>
      <c r="L10" s="180">
        <v>8.04372545341812</v>
      </c>
      <c r="M10" s="159"/>
      <c r="Q10" s="182">
        <v>1810</v>
      </c>
      <c r="R10" s="181">
        <f t="shared" si="0"/>
        <v>2.6653221145907002</v>
      </c>
    </row>
    <row r="11" spans="3:24" ht="14.25">
      <c r="C11" s="182">
        <v>1850</v>
      </c>
      <c r="D11" s="180">
        <v>6.94323256958316</v>
      </c>
      <c r="E11" s="183">
        <v>2.43013139935411</v>
      </c>
      <c r="F11" s="176">
        <v>1.04148488543747</v>
      </c>
      <c r="G11" s="176">
        <v>3.07917270477166</v>
      </c>
      <c r="H11" s="177">
        <v>0.392443580019918</v>
      </c>
      <c r="I11" s="178">
        <v>-0.556793286932257</v>
      </c>
      <c r="J11" s="177">
        <v>0.528289434642197</v>
      </c>
      <c r="K11" s="179">
        <v>1.08508272157445</v>
      </c>
      <c r="L11" s="180">
        <v>7.50002585651542</v>
      </c>
      <c r="M11" s="159"/>
      <c r="Q11" s="182">
        <v>1850</v>
      </c>
      <c r="R11" s="181">
        <f t="shared" si="0"/>
        <v>3.471616284791578</v>
      </c>
      <c r="V11" t="s">
        <v>85</v>
      </c>
      <c r="W11" t="s">
        <v>13</v>
      </c>
      <c r="X11" t="s">
        <v>15</v>
      </c>
    </row>
    <row r="12" spans="3:24" ht="14.25">
      <c r="C12" s="182">
        <v>1880</v>
      </c>
      <c r="D12" s="180">
        <v>6.72036581807817</v>
      </c>
      <c r="E12" s="183">
        <v>1.71862566219201</v>
      </c>
      <c r="F12" s="176">
        <v>1.21596833099783</v>
      </c>
      <c r="G12" s="176">
        <v>2.78559505685631</v>
      </c>
      <c r="H12" s="177">
        <v>1.00017676803202</v>
      </c>
      <c r="I12" s="178">
        <v>-0.233714849505569</v>
      </c>
      <c r="J12" s="177">
        <v>0.342526290421925</v>
      </c>
      <c r="K12" s="179">
        <v>0.576241139927495</v>
      </c>
      <c r="L12" s="180">
        <v>6.95408066758374</v>
      </c>
      <c r="M12" s="159"/>
      <c r="Q12" s="182">
        <v>1880</v>
      </c>
      <c r="R12" s="181">
        <f t="shared" si="0"/>
        <v>3.78577182488833</v>
      </c>
      <c r="U12" s="182">
        <v>1810</v>
      </c>
      <c r="V12" s="184">
        <v>2.6653221145907002</v>
      </c>
      <c r="W12" s="184">
        <v>2.693360460242579</v>
      </c>
      <c r="X12" s="184">
        <v>1.0648148148148147</v>
      </c>
    </row>
    <row r="13" spans="3:24" ht="15">
      <c r="C13" s="185">
        <v>1910</v>
      </c>
      <c r="D13" s="180">
        <v>6.79336413271734</v>
      </c>
      <c r="E13" s="183">
        <v>0.32969340613187703</v>
      </c>
      <c r="F13" s="186">
        <v>1.45267682881636</v>
      </c>
      <c r="G13" s="176">
        <v>3.24702917706352</v>
      </c>
      <c r="H13" s="177">
        <v>1.76396472070559</v>
      </c>
      <c r="I13" s="178">
        <v>0.19284706072569202</v>
      </c>
      <c r="J13" s="177">
        <v>0.461990760184796</v>
      </c>
      <c r="K13" s="179">
        <v>0.26914369945910405</v>
      </c>
      <c r="L13" s="180">
        <v>6.60051707199165</v>
      </c>
      <c r="M13" s="159"/>
      <c r="Q13" s="185">
        <v>1910</v>
      </c>
      <c r="R13" s="181">
        <f t="shared" si="0"/>
        <v>5.01099389776911</v>
      </c>
      <c r="U13" s="182">
        <v>1850</v>
      </c>
      <c r="V13" s="184">
        <v>3.471616284791578</v>
      </c>
      <c r="W13" s="184">
        <v>2.360804674568776</v>
      </c>
      <c r="X13" s="184">
        <v>1.574144486692014</v>
      </c>
    </row>
    <row r="14" spans="3:24" ht="15">
      <c r="C14" s="185">
        <v>1920</v>
      </c>
      <c r="D14" s="187">
        <v>2.87717307348618</v>
      </c>
      <c r="E14" s="188">
        <v>0.378502001143511</v>
      </c>
      <c r="F14" s="186">
        <v>0.705355441204498</v>
      </c>
      <c r="G14" s="186">
        <v>0.9528353566956371</v>
      </c>
      <c r="H14" s="189">
        <v>0.840480274442539</v>
      </c>
      <c r="I14" s="190">
        <v>-0.49494432693310403</v>
      </c>
      <c r="J14" s="189">
        <v>0.9326281684772251</v>
      </c>
      <c r="K14" s="191">
        <v>1.42757249541033</v>
      </c>
      <c r="L14" s="187">
        <v>3.37211740041929</v>
      </c>
      <c r="M14" s="159"/>
      <c r="Q14" s="185">
        <v>1920</v>
      </c>
      <c r="R14" s="181">
        <f t="shared" si="0"/>
        <v>1.7933156311381762</v>
      </c>
      <c r="U14" s="182">
        <v>1880</v>
      </c>
      <c r="V14" s="184">
        <v>3.78577182488833</v>
      </c>
      <c r="W14" s="184">
        <v>2.86360789026246</v>
      </c>
      <c r="X14" s="184">
        <v>2.2296948036439317</v>
      </c>
    </row>
    <row r="15" spans="3:24" ht="15">
      <c r="C15" s="185">
        <v>1950</v>
      </c>
      <c r="D15" s="187">
        <v>2.34659222534546</v>
      </c>
      <c r="E15" s="188">
        <v>0.170184135615741</v>
      </c>
      <c r="F15" s="186">
        <v>0.9363012925893691</v>
      </c>
      <c r="G15" s="186">
        <v>1.2954909256315301</v>
      </c>
      <c r="H15" s="189">
        <v>-0.055384128491178096</v>
      </c>
      <c r="I15" s="190">
        <v>-1.19893088727187</v>
      </c>
      <c r="J15" s="189">
        <v>1.1</v>
      </c>
      <c r="K15" s="191">
        <v>2.29893088727187</v>
      </c>
      <c r="L15" s="187">
        <v>3.54552311261732</v>
      </c>
      <c r="M15" s="159"/>
      <c r="Q15" s="185">
        <v>1950</v>
      </c>
      <c r="R15" s="181">
        <f t="shared" si="0"/>
        <v>1.240106797140352</v>
      </c>
      <c r="U15" s="185">
        <v>1910</v>
      </c>
      <c r="V15" s="184">
        <v>5.01099389776911</v>
      </c>
      <c r="W15" s="184">
        <v>3.7137616627933103</v>
      </c>
      <c r="X15" s="184">
        <v>2.8324694603627436</v>
      </c>
    </row>
    <row r="16" spans="3:24" ht="15">
      <c r="C16" s="185">
        <v>1970</v>
      </c>
      <c r="D16" s="187">
        <v>3.33099437641809</v>
      </c>
      <c r="E16" s="188">
        <v>0.10342297833557501</v>
      </c>
      <c r="F16" s="186">
        <v>1.24181561167696</v>
      </c>
      <c r="G16" s="186">
        <v>1.92855875034374</v>
      </c>
      <c r="H16" s="189">
        <v>0.0571970360618183</v>
      </c>
      <c r="I16" s="190">
        <v>0.24125078989984</v>
      </c>
      <c r="J16" s="189">
        <v>1.0048935960343</v>
      </c>
      <c r="K16" s="191">
        <v>0.763642806134456</v>
      </c>
      <c r="L16" s="187">
        <v>3.08974358651825</v>
      </c>
      <c r="M16" s="159"/>
      <c r="Q16" s="185">
        <v>1970</v>
      </c>
      <c r="R16" s="181">
        <f t="shared" si="0"/>
        <v>1.9857557864055584</v>
      </c>
      <c r="U16" s="185">
        <v>1920</v>
      </c>
      <c r="V16" s="184">
        <v>1.7933156311381762</v>
      </c>
      <c r="W16" s="184">
        <v>1.4067217293956689</v>
      </c>
      <c r="X16" s="184">
        <v>2.706148120478789</v>
      </c>
    </row>
    <row r="17" spans="3:24" ht="15">
      <c r="C17" s="185">
        <v>1990</v>
      </c>
      <c r="D17" s="187">
        <v>4.62280219404601</v>
      </c>
      <c r="E17" s="188">
        <v>0.059480094093728196</v>
      </c>
      <c r="F17" s="186">
        <v>1.8560594933042</v>
      </c>
      <c r="G17" s="186">
        <v>2.7431807391914003</v>
      </c>
      <c r="H17" s="189">
        <v>-0.0359181325433268</v>
      </c>
      <c r="I17" s="190">
        <v>0.31022660941213503</v>
      </c>
      <c r="J17" s="189">
        <v>0.9031268474438651</v>
      </c>
      <c r="K17" s="191">
        <v>0.59290023803173</v>
      </c>
      <c r="L17" s="187">
        <v>4.31257558463387</v>
      </c>
      <c r="M17" s="159"/>
      <c r="Q17" s="185">
        <v>1990</v>
      </c>
      <c r="R17" s="181">
        <f t="shared" si="0"/>
        <v>2.7072626066480736</v>
      </c>
      <c r="U17" s="185">
        <v>1950</v>
      </c>
      <c r="V17" s="184">
        <v>1.240106797140352</v>
      </c>
      <c r="W17" s="184">
        <v>1.4774701813807047</v>
      </c>
      <c r="X17" s="184">
        <v>2.104106669192876</v>
      </c>
    </row>
    <row r="18" spans="3:24" ht="15">
      <c r="C18" s="192">
        <v>2010</v>
      </c>
      <c r="D18" s="193">
        <v>5.22554827402271</v>
      </c>
      <c r="E18" s="194">
        <v>0.0347077649927608</v>
      </c>
      <c r="F18" s="195">
        <v>2.9959704335898802</v>
      </c>
      <c r="G18" s="195">
        <v>2.39878305265564</v>
      </c>
      <c r="H18" s="196">
        <v>-0.20391297721557602</v>
      </c>
      <c r="I18" s="197">
        <v>0.00678808199344655</v>
      </c>
      <c r="J18" s="196">
        <v>0.92462432370647</v>
      </c>
      <c r="K18" s="198">
        <v>0.917836241713023</v>
      </c>
      <c r="L18" s="193">
        <v>5.21876019202926</v>
      </c>
      <c r="M18" s="159"/>
      <c r="Q18" s="192">
        <v>2010</v>
      </c>
      <c r="R18" s="181">
        <f t="shared" si="0"/>
        <v>2.1948700754400643</v>
      </c>
      <c r="U18" s="185">
        <v>1970</v>
      </c>
      <c r="V18" s="184">
        <v>1.9857557864055584</v>
      </c>
      <c r="W18" s="184">
        <v>2.092512923146939</v>
      </c>
      <c r="X18" s="184">
        <v>2.3048669779320514</v>
      </c>
    </row>
    <row r="19" spans="13:24" ht="15">
      <c r="M19" s="159"/>
      <c r="U19" s="185">
        <v>1990</v>
      </c>
      <c r="V19" s="184">
        <v>2.7072626066480736</v>
      </c>
      <c r="W19" s="184">
        <v>1.865254616253459</v>
      </c>
      <c r="X19" s="184">
        <v>2.3615186413796794</v>
      </c>
    </row>
    <row r="20" spans="3:24" ht="15" customHeight="1">
      <c r="C20" s="199" t="s">
        <v>103</v>
      </c>
      <c r="D20" s="199"/>
      <c r="E20" s="199"/>
      <c r="F20" s="199"/>
      <c r="G20" s="199"/>
      <c r="H20" s="199"/>
      <c r="I20" s="161"/>
      <c r="J20" s="161"/>
      <c r="K20" s="161"/>
      <c r="L20" s="200"/>
      <c r="M20" s="159"/>
      <c r="U20" s="192">
        <v>2010</v>
      </c>
      <c r="V20" s="184">
        <v>2.1948700754400643</v>
      </c>
      <c r="W20" s="184">
        <v>2.24786693790913</v>
      </c>
      <c r="X20" s="184">
        <v>2.367034696735602</v>
      </c>
    </row>
    <row r="21" spans="3:13" ht="14.25">
      <c r="C21" s="201"/>
      <c r="D21" s="201"/>
      <c r="E21" s="201"/>
      <c r="F21" s="201"/>
      <c r="G21" s="201"/>
      <c r="H21" s="201"/>
      <c r="I21" s="202"/>
      <c r="J21" s="202"/>
      <c r="K21" s="202"/>
      <c r="L21" s="203"/>
      <c r="M21" s="159"/>
    </row>
    <row r="22" spans="3:13" ht="14.25"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5" ht="14.25"/>
    <row r="26" spans="3:14" ht="30" customHeight="1">
      <c r="C26" s="160" t="s">
        <v>104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3:9" ht="14.25">
      <c r="C27" s="162"/>
      <c r="D27" s="162"/>
      <c r="E27" s="162"/>
      <c r="F27" s="162"/>
      <c r="G27" s="162"/>
      <c r="H27" s="162"/>
      <c r="I27" s="162"/>
    </row>
    <row r="28" spans="3:9" ht="14.25">
      <c r="C28" s="162"/>
      <c r="D28" s="163"/>
      <c r="E28" s="164"/>
      <c r="F28" s="164"/>
      <c r="G28" s="164"/>
      <c r="H28" s="164"/>
      <c r="I28" s="162"/>
    </row>
    <row r="29" spans="3:17" ht="27.75" customHeight="1">
      <c r="C29" s="165" t="s">
        <v>80</v>
      </c>
      <c r="D29" s="166" t="s">
        <v>81</v>
      </c>
      <c r="E29" s="167" t="s">
        <v>94</v>
      </c>
      <c r="F29" s="167" t="s">
        <v>95</v>
      </c>
      <c r="G29" s="167" t="s">
        <v>96</v>
      </c>
      <c r="H29" s="168" t="s">
        <v>97</v>
      </c>
      <c r="I29" s="166" t="s">
        <v>88</v>
      </c>
      <c r="J29" s="169" t="s">
        <v>98</v>
      </c>
      <c r="K29" s="169" t="s">
        <v>99</v>
      </c>
      <c r="L29" s="170" t="s">
        <v>82</v>
      </c>
      <c r="M29" s="169" t="s">
        <v>105</v>
      </c>
      <c r="N29" s="169" t="s">
        <v>106</v>
      </c>
      <c r="Q29" t="s">
        <v>13</v>
      </c>
    </row>
    <row r="30" spans="3:14" ht="16.5">
      <c r="C30" s="165"/>
      <c r="D30" s="171" t="s">
        <v>83</v>
      </c>
      <c r="E30" s="167"/>
      <c r="F30" s="167"/>
      <c r="G30" s="167"/>
      <c r="H30" s="168"/>
      <c r="I30" s="171" t="s">
        <v>101</v>
      </c>
      <c r="J30" s="169"/>
      <c r="K30" s="169"/>
      <c r="L30" s="172" t="s">
        <v>102</v>
      </c>
      <c r="M30" s="169"/>
      <c r="N30" s="169"/>
    </row>
    <row r="31" spans="3:18" ht="14.25">
      <c r="C31" s="173">
        <v>1700</v>
      </c>
      <c r="D31" s="180">
        <v>7.17088779320253</v>
      </c>
      <c r="E31" s="175">
        <v>4.78059186213502</v>
      </c>
      <c r="F31" s="176">
        <v>0.956118372427004</v>
      </c>
      <c r="G31" s="176">
        <v>1.4341775586405099</v>
      </c>
      <c r="H31" s="177">
        <v>0</v>
      </c>
      <c r="I31" s="204">
        <v>-0.1</v>
      </c>
      <c r="J31" s="177">
        <v>0.4</v>
      </c>
      <c r="K31" s="177">
        <v>0.5</v>
      </c>
      <c r="L31" s="205">
        <v>7.2708877932025295</v>
      </c>
      <c r="M31" s="206"/>
      <c r="N31" s="207"/>
      <c r="Q31" s="173">
        <v>1700</v>
      </c>
      <c r="R31" s="181">
        <f aca="true" t="shared" si="1" ref="R31:R43">G31+H31</f>
        <v>1.4341775586405099</v>
      </c>
    </row>
    <row r="32" spans="3:18" ht="14.25">
      <c r="C32" s="208">
        <v>1750</v>
      </c>
      <c r="D32" s="180">
        <v>7.05407655627846</v>
      </c>
      <c r="E32" s="183">
        <v>4.36680929674381</v>
      </c>
      <c r="F32" s="176">
        <v>1.34363362976732</v>
      </c>
      <c r="G32" s="176">
        <v>1.34363362976732</v>
      </c>
      <c r="H32" s="177">
        <v>0.0167954203720916</v>
      </c>
      <c r="I32" s="209">
        <v>-0.30000000000000004</v>
      </c>
      <c r="J32" s="177">
        <v>0.4</v>
      </c>
      <c r="K32" s="177">
        <v>0.7</v>
      </c>
      <c r="L32" s="180">
        <v>7.35407655627846</v>
      </c>
      <c r="M32" s="206"/>
      <c r="N32" s="179"/>
      <c r="Q32" s="208">
        <v>1750</v>
      </c>
      <c r="R32" s="181">
        <f t="shared" si="1"/>
        <v>1.3604290501394116</v>
      </c>
    </row>
    <row r="33" spans="3:18" ht="14.25">
      <c r="C33" s="208">
        <v>1780</v>
      </c>
      <c r="D33" s="180">
        <v>7.05701891952774</v>
      </c>
      <c r="E33" s="183">
        <v>3.89993150816007</v>
      </c>
      <c r="F33" s="176">
        <v>1.29997716938669</v>
      </c>
      <c r="G33" s="176">
        <v>1.85711024198098</v>
      </c>
      <c r="H33" s="177">
        <v>0.0352850945976387</v>
      </c>
      <c r="I33" s="209">
        <v>-0.45</v>
      </c>
      <c r="J33" s="177">
        <v>0.45</v>
      </c>
      <c r="K33" s="177">
        <v>0.9</v>
      </c>
      <c r="L33" s="180">
        <v>7.50701891952774</v>
      </c>
      <c r="M33" s="206"/>
      <c r="N33" s="179"/>
      <c r="Q33" s="208">
        <v>1780</v>
      </c>
      <c r="R33" s="181">
        <f t="shared" si="1"/>
        <v>1.8923953365786186</v>
      </c>
    </row>
    <row r="34" spans="3:18" ht="14.25">
      <c r="C34" s="208">
        <v>1810</v>
      </c>
      <c r="D34" s="180">
        <v>7.33708539169531</v>
      </c>
      <c r="E34" s="183">
        <v>3.36670057530323</v>
      </c>
      <c r="F34" s="176">
        <v>1.2770243561495</v>
      </c>
      <c r="G34" s="176">
        <v>2.63531389859942</v>
      </c>
      <c r="H34" s="177">
        <v>0.0580465616431591</v>
      </c>
      <c r="I34" s="209">
        <v>0.31068825205641803</v>
      </c>
      <c r="J34" s="177">
        <v>0.45</v>
      </c>
      <c r="K34" s="177">
        <v>0.139311747943582</v>
      </c>
      <c r="L34" s="180">
        <v>7.02639713963889</v>
      </c>
      <c r="M34" s="206"/>
      <c r="N34" s="179"/>
      <c r="Q34" s="208">
        <v>1810</v>
      </c>
      <c r="R34" s="181">
        <f t="shared" si="1"/>
        <v>2.693360460242579</v>
      </c>
    </row>
    <row r="35" spans="3:18" ht="14.25">
      <c r="C35" s="182">
        <v>1850</v>
      </c>
      <c r="D35" s="180">
        <v>7.20367285039519</v>
      </c>
      <c r="E35" s="183">
        <v>3.33496571128675</v>
      </c>
      <c r="F35" s="176">
        <v>1.5079024645396601</v>
      </c>
      <c r="G35" s="176">
        <v>1.83423114120771</v>
      </c>
      <c r="H35" s="177">
        <v>0.526573533361066</v>
      </c>
      <c r="I35" s="209">
        <v>0.412482601132835</v>
      </c>
      <c r="J35" s="177">
        <v>0.877622555601777</v>
      </c>
      <c r="K35" s="177">
        <v>0.465139954468942</v>
      </c>
      <c r="L35" s="180">
        <v>6.79119024926236</v>
      </c>
      <c r="M35" s="206"/>
      <c r="N35" s="179"/>
      <c r="Q35" s="182">
        <v>1850</v>
      </c>
      <c r="R35" s="181">
        <f t="shared" si="1"/>
        <v>2.360804674568776</v>
      </c>
    </row>
    <row r="36" spans="3:18" ht="14.25">
      <c r="C36" s="208">
        <v>1880</v>
      </c>
      <c r="D36" s="180">
        <v>7.18884897451304</v>
      </c>
      <c r="E36" s="183">
        <v>2.72724560977377</v>
      </c>
      <c r="F36" s="176">
        <v>1.59799547447682</v>
      </c>
      <c r="G36" s="176">
        <v>1.79827757394458</v>
      </c>
      <c r="H36" s="177">
        <v>1.06533031631788</v>
      </c>
      <c r="I36" s="209">
        <v>-0.0336453479730776</v>
      </c>
      <c r="J36" s="177">
        <v>0.8868000453255691</v>
      </c>
      <c r="K36" s="177">
        <v>0.920445393298647</v>
      </c>
      <c r="L36" s="180">
        <v>7.22249432248612</v>
      </c>
      <c r="M36" s="206"/>
      <c r="N36" s="179"/>
      <c r="Q36" s="208">
        <v>1880</v>
      </c>
      <c r="R36" s="181">
        <f t="shared" si="1"/>
        <v>2.86360789026246</v>
      </c>
    </row>
    <row r="37" spans="3:18" ht="15">
      <c r="C37" s="210">
        <v>1910</v>
      </c>
      <c r="D37" s="180">
        <v>6.81190665537257</v>
      </c>
      <c r="E37" s="183">
        <v>1.41794584308864</v>
      </c>
      <c r="F37" s="186">
        <v>1.6801991494906199</v>
      </c>
      <c r="G37" s="176">
        <v>2.48696143952381</v>
      </c>
      <c r="H37" s="177">
        <v>1.2268002232695001</v>
      </c>
      <c r="I37" s="209">
        <v>-0.104456825431295</v>
      </c>
      <c r="J37" s="177">
        <v>0.622295981292821</v>
      </c>
      <c r="K37" s="177">
        <v>0.726752806724116</v>
      </c>
      <c r="L37" s="180">
        <v>6.91636348080387</v>
      </c>
      <c r="M37" s="206"/>
      <c r="N37" s="179"/>
      <c r="Q37" s="210">
        <v>1910</v>
      </c>
      <c r="R37" s="181">
        <f t="shared" si="1"/>
        <v>3.7137616627933103</v>
      </c>
    </row>
    <row r="38" spans="3:18" ht="15">
      <c r="C38" s="210">
        <v>1920</v>
      </c>
      <c r="D38" s="180">
        <v>2.90672172939567</v>
      </c>
      <c r="E38" s="188">
        <v>0.6000000000000001</v>
      </c>
      <c r="F38" s="186">
        <v>0.9</v>
      </c>
      <c r="G38" s="186">
        <v>1.34340295836523</v>
      </c>
      <c r="H38" s="189">
        <v>0.0633187710304389</v>
      </c>
      <c r="I38" s="209">
        <v>-0.0264773662892362</v>
      </c>
      <c r="J38" s="189">
        <v>0.7</v>
      </c>
      <c r="K38" s="189">
        <v>0.7264773662892361</v>
      </c>
      <c r="L38" s="187">
        <v>2.9331990956849</v>
      </c>
      <c r="M38" s="211"/>
      <c r="N38" s="191"/>
      <c r="Q38" s="210">
        <v>1920</v>
      </c>
      <c r="R38" s="181">
        <f t="shared" si="1"/>
        <v>1.4067217293956689</v>
      </c>
    </row>
    <row r="39" spans="3:18" ht="15">
      <c r="C39" s="210">
        <v>1950</v>
      </c>
      <c r="D39" s="180">
        <v>2.7774701813807</v>
      </c>
      <c r="E39" s="188">
        <v>0.45</v>
      </c>
      <c r="F39" s="186">
        <v>0.85</v>
      </c>
      <c r="G39" s="186">
        <v>1.44416470704711</v>
      </c>
      <c r="H39" s="189">
        <v>0.0333054743335948</v>
      </c>
      <c r="I39" s="209">
        <v>0.7391751521647011</v>
      </c>
      <c r="J39" s="189">
        <v>1.1</v>
      </c>
      <c r="K39" s="189">
        <v>0.360824847835299</v>
      </c>
      <c r="L39" s="187">
        <v>2.038295029216</v>
      </c>
      <c r="M39" s="211"/>
      <c r="N39" s="191"/>
      <c r="Q39" s="210">
        <v>1950</v>
      </c>
      <c r="R39" s="181">
        <f t="shared" si="1"/>
        <v>1.4774701813807047</v>
      </c>
    </row>
    <row r="40" spans="3:18" ht="15">
      <c r="C40" s="210">
        <v>1970</v>
      </c>
      <c r="D40" s="180">
        <v>3.63140711482751</v>
      </c>
      <c r="E40" s="188">
        <v>0.43487781947067705</v>
      </c>
      <c r="F40" s="186">
        <v>1.22053637660565</v>
      </c>
      <c r="G40" s="186">
        <v>1.9503922973952101</v>
      </c>
      <c r="H40" s="189">
        <v>0.142120625751729</v>
      </c>
      <c r="I40" s="209">
        <v>0.49873854886911</v>
      </c>
      <c r="J40" s="189">
        <v>0.8964353197324051</v>
      </c>
      <c r="K40" s="189">
        <v>0.397696770863295</v>
      </c>
      <c r="L40" s="187">
        <v>3.1148723134788</v>
      </c>
      <c r="M40" s="211">
        <f aca="true" t="shared" si="2" ref="M40:M43">L40+N40</f>
        <v>3.324896717169732</v>
      </c>
      <c r="N40" s="191">
        <v>0.210024403690932</v>
      </c>
      <c r="Q40" s="210">
        <v>1970</v>
      </c>
      <c r="R40" s="181">
        <f t="shared" si="1"/>
        <v>2.092512923146939</v>
      </c>
    </row>
    <row r="41" spans="3:18" ht="15">
      <c r="C41" s="210">
        <v>1990</v>
      </c>
      <c r="D41" s="187">
        <v>3.6784647008104</v>
      </c>
      <c r="E41" s="188">
        <v>0.15798195448655702</v>
      </c>
      <c r="F41" s="186">
        <v>1.77744013337472</v>
      </c>
      <c r="G41" s="186">
        <v>1.76477178485833</v>
      </c>
      <c r="H41" s="189">
        <v>0.10048283139512901</v>
      </c>
      <c r="I41" s="209">
        <v>0.26463369020272803</v>
      </c>
      <c r="J41" s="189">
        <v>0.9733643343913221</v>
      </c>
      <c r="K41" s="189">
        <v>0.7087306441885941</v>
      </c>
      <c r="L41" s="187">
        <v>3.41383101060768</v>
      </c>
      <c r="M41" s="211">
        <f t="shared" si="2"/>
        <v>3.820856624248568</v>
      </c>
      <c r="N41" s="191">
        <v>0.407025613640888</v>
      </c>
      <c r="Q41" s="210">
        <v>1990</v>
      </c>
      <c r="R41" s="181">
        <f t="shared" si="1"/>
        <v>1.865254616253459</v>
      </c>
    </row>
    <row r="42" spans="3:18" ht="15">
      <c r="C42" s="210">
        <v>2000</v>
      </c>
      <c r="D42" s="187">
        <v>5.02531154656971</v>
      </c>
      <c r="E42" s="188">
        <v>0.130450033712628</v>
      </c>
      <c r="F42" s="186">
        <v>2.8534208222078</v>
      </c>
      <c r="G42" s="186">
        <v>2.17163657534843</v>
      </c>
      <c r="H42" s="189">
        <v>-0.00275898988188201</v>
      </c>
      <c r="I42" s="209">
        <v>0.28301771806338705</v>
      </c>
      <c r="J42" s="189">
        <v>1.19020140003484</v>
      </c>
      <c r="K42" s="189">
        <v>0.907183681971451</v>
      </c>
      <c r="L42" s="187">
        <v>4.74229382850632</v>
      </c>
      <c r="M42" s="211">
        <f t="shared" si="2"/>
        <v>5.219747240247781</v>
      </c>
      <c r="N42" s="191">
        <v>0.47745341174146105</v>
      </c>
      <c r="Q42" s="210">
        <v>2000</v>
      </c>
      <c r="R42" s="181">
        <f t="shared" si="1"/>
        <v>2.1688775854665483</v>
      </c>
    </row>
    <row r="43" spans="3:18" ht="15">
      <c r="C43" s="212">
        <v>2010</v>
      </c>
      <c r="D43" s="193">
        <v>6.05387125419435</v>
      </c>
      <c r="E43" s="194">
        <v>0.121639258798843</v>
      </c>
      <c r="F43" s="195">
        <v>3.7146445609889103</v>
      </c>
      <c r="G43" s="195">
        <v>2.37483940649395</v>
      </c>
      <c r="H43" s="196">
        <v>-0.12697246858482</v>
      </c>
      <c r="I43" s="213">
        <v>0.30829308039551</v>
      </c>
      <c r="J43" s="196">
        <v>1.45097477976188</v>
      </c>
      <c r="K43" s="196">
        <v>1.14268169936637</v>
      </c>
      <c r="L43" s="193">
        <v>5.74557817379884</v>
      </c>
      <c r="M43" s="214">
        <f t="shared" si="2"/>
        <v>6.463055465140834</v>
      </c>
      <c r="N43" s="198">
        <v>0.717477291341994</v>
      </c>
      <c r="Q43" s="212">
        <v>2010</v>
      </c>
      <c r="R43" s="181">
        <f t="shared" si="1"/>
        <v>2.24786693790913</v>
      </c>
    </row>
    <row r="44" ht="14.25"/>
    <row r="45" spans="3:14" ht="14.25">
      <c r="C45" s="215" t="s">
        <v>107</v>
      </c>
      <c r="D45" s="216"/>
      <c r="E45" s="216"/>
      <c r="F45" s="216"/>
      <c r="G45" s="216"/>
      <c r="H45" s="216"/>
      <c r="I45" s="161"/>
      <c r="J45" s="161"/>
      <c r="K45" s="161"/>
      <c r="L45" s="161"/>
      <c r="M45" s="161"/>
      <c r="N45" s="200"/>
    </row>
    <row r="47" ht="14.25"/>
    <row r="48" spans="3:14" ht="30" customHeight="1">
      <c r="C48" s="217" t="s">
        <v>108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9" ht="14.25">
      <c r="C49" s="218"/>
      <c r="D49" s="218"/>
      <c r="E49" s="218"/>
      <c r="F49" s="218"/>
      <c r="G49" s="218"/>
      <c r="H49" s="218"/>
      <c r="I49" s="218"/>
    </row>
    <row r="50" spans="3:9" ht="14.25">
      <c r="C50" s="218"/>
      <c r="D50" s="219"/>
      <c r="E50" s="220"/>
      <c r="F50" s="220"/>
      <c r="G50" s="220"/>
      <c r="H50" s="220"/>
      <c r="I50" s="218"/>
    </row>
    <row r="51" spans="3:14" ht="27.75" customHeight="1">
      <c r="C51" s="221" t="s">
        <v>109</v>
      </c>
      <c r="D51" s="222" t="s">
        <v>81</v>
      </c>
      <c r="E51" s="223" t="s">
        <v>110</v>
      </c>
      <c r="F51" s="223" t="s">
        <v>95</v>
      </c>
      <c r="G51" s="223" t="s">
        <v>96</v>
      </c>
      <c r="H51" s="224" t="s">
        <v>97</v>
      </c>
      <c r="I51" s="222" t="s">
        <v>88</v>
      </c>
      <c r="J51" s="225" t="s">
        <v>98</v>
      </c>
      <c r="K51" s="225" t="s">
        <v>99</v>
      </c>
      <c r="L51" s="226" t="s">
        <v>82</v>
      </c>
      <c r="M51" s="227" t="s">
        <v>111</v>
      </c>
      <c r="N51" s="228" t="s">
        <v>112</v>
      </c>
    </row>
    <row r="52" spans="3:14" ht="16.5">
      <c r="C52" s="221"/>
      <c r="D52" s="229" t="s">
        <v>83</v>
      </c>
      <c r="E52" s="223"/>
      <c r="F52" s="223"/>
      <c r="G52" s="223"/>
      <c r="H52" s="224"/>
      <c r="I52" s="229" t="s">
        <v>101</v>
      </c>
      <c r="J52" s="225"/>
      <c r="K52" s="225"/>
      <c r="L52" s="230" t="s">
        <v>102</v>
      </c>
      <c r="M52" s="227"/>
      <c r="N52" s="228"/>
    </row>
    <row r="53" spans="3:17" ht="14.25">
      <c r="C53" s="231" t="s">
        <v>113</v>
      </c>
      <c r="D53" s="232">
        <v>3.172686218198779</v>
      </c>
      <c r="E53" s="233">
        <v>1.743718417541789</v>
      </c>
      <c r="F53" s="233">
        <v>0.8718592087708946</v>
      </c>
      <c r="G53" s="233">
        <v>0.7837290360431513</v>
      </c>
      <c r="H53" s="234">
        <v>-0.2266204441570557</v>
      </c>
      <c r="I53" s="232">
        <v>0</v>
      </c>
      <c r="J53" s="233">
        <v>0.09090909090909093</v>
      </c>
      <c r="K53" s="234">
        <v>0.09090909090909093</v>
      </c>
      <c r="L53" s="235">
        <v>3.172686218198779</v>
      </c>
      <c r="M53" s="236">
        <v>2.6297414040725</v>
      </c>
      <c r="N53" s="237">
        <f aca="true" t="shared" si="3" ref="N53:N65">D53+M53</f>
        <v>5.80242762227128</v>
      </c>
      <c r="Q53" t="s">
        <v>9</v>
      </c>
    </row>
    <row r="54" spans="3:14" ht="14.25">
      <c r="C54" s="238" t="s">
        <v>114</v>
      </c>
      <c r="D54" s="239">
        <v>3.083423609389123</v>
      </c>
      <c r="E54" s="240">
        <v>1.55209246877877</v>
      </c>
      <c r="F54" s="240">
        <v>0.776046234389385</v>
      </c>
      <c r="G54" s="240">
        <v>0.756750411738738</v>
      </c>
      <c r="H54" s="241">
        <v>-0.0014655055177702752</v>
      </c>
      <c r="I54" s="239">
        <v>0</v>
      </c>
      <c r="J54" s="240">
        <v>0.11111111111111113</v>
      </c>
      <c r="K54" s="241">
        <v>0.11111111111111113</v>
      </c>
      <c r="L54" s="117">
        <v>3.083423609389123</v>
      </c>
      <c r="M54" s="242">
        <v>0.053948921872926416</v>
      </c>
      <c r="N54" s="243">
        <f t="shared" si="3"/>
        <v>3.1373725312620495</v>
      </c>
    </row>
    <row r="55" spans="3:18" ht="14.25">
      <c r="C55" s="238">
        <v>1770</v>
      </c>
      <c r="D55" s="239">
        <v>3.1325180442344336</v>
      </c>
      <c r="E55" s="240">
        <v>1.6574867405984306</v>
      </c>
      <c r="F55" s="240">
        <v>0.8287433702992153</v>
      </c>
      <c r="G55" s="240">
        <v>0.7715886551061651</v>
      </c>
      <c r="H55" s="241">
        <v>-0.12530072176937726</v>
      </c>
      <c r="I55" s="239">
        <v>0.05</v>
      </c>
      <c r="J55" s="240">
        <v>0.15</v>
      </c>
      <c r="K55" s="241">
        <v>0.1</v>
      </c>
      <c r="L55" s="117">
        <v>3.1325180442344336</v>
      </c>
      <c r="M55" s="242">
        <v>1.470634787082692</v>
      </c>
      <c r="N55" s="243">
        <f t="shared" si="3"/>
        <v>4.603152831317125</v>
      </c>
      <c r="Q55" s="238">
        <v>1770</v>
      </c>
      <c r="R55" s="181">
        <f aca="true" t="shared" si="4" ref="R55:R65">G55+H55</f>
        <v>0.6462879333367879</v>
      </c>
    </row>
    <row r="56" spans="3:18" ht="14.25">
      <c r="C56" s="238">
        <v>1810</v>
      </c>
      <c r="D56" s="239">
        <v>2.893518518518518</v>
      </c>
      <c r="E56" s="240">
        <v>1.2037037037037037</v>
      </c>
      <c r="F56" s="240">
        <v>0.625</v>
      </c>
      <c r="G56" s="240">
        <v>1.2129629629629628</v>
      </c>
      <c r="H56" s="241">
        <v>-0.14814814814814814</v>
      </c>
      <c r="I56" s="239">
        <v>0.10185185185185189</v>
      </c>
      <c r="J56" s="240">
        <v>0.2</v>
      </c>
      <c r="K56" s="241">
        <v>0.09814814814814814</v>
      </c>
      <c r="L56" s="117">
        <v>2.7916666666666665</v>
      </c>
      <c r="M56" s="242">
        <v>1.1027777777777779</v>
      </c>
      <c r="N56" s="243">
        <f t="shared" si="3"/>
        <v>3.996296296296296</v>
      </c>
      <c r="Q56" s="238">
        <v>1810</v>
      </c>
      <c r="R56" s="181">
        <f t="shared" si="4"/>
        <v>1.0648148148148147</v>
      </c>
    </row>
    <row r="57" spans="3:18" ht="14.25">
      <c r="C57" s="238">
        <v>1850</v>
      </c>
      <c r="D57" s="239">
        <v>3.4000844951415288</v>
      </c>
      <c r="E57" s="240">
        <v>1.2175749894381076</v>
      </c>
      <c r="F57" s="240">
        <v>0.6083650190114069</v>
      </c>
      <c r="G57" s="240">
        <v>1.6670891423743124</v>
      </c>
      <c r="H57" s="241">
        <v>-0.09294465568229829</v>
      </c>
      <c r="I57" s="239">
        <v>0.17338403041825098</v>
      </c>
      <c r="J57" s="240">
        <v>0.2</v>
      </c>
      <c r="K57" s="241">
        <v>0.02661596958174905</v>
      </c>
      <c r="L57" s="117">
        <v>3.2267004647232778</v>
      </c>
      <c r="M57" s="242">
        <v>1.0828897338403043</v>
      </c>
      <c r="N57" s="243">
        <f t="shared" si="3"/>
        <v>4.482974228981833</v>
      </c>
      <c r="Q57" s="238">
        <v>1850</v>
      </c>
      <c r="R57" s="181">
        <f t="shared" si="4"/>
        <v>1.574144486692014</v>
      </c>
    </row>
    <row r="58" spans="3:18" ht="14.25">
      <c r="C58" s="238">
        <v>1880</v>
      </c>
      <c r="D58" s="239">
        <v>4.220563649390972</v>
      </c>
      <c r="E58" s="240">
        <v>0.8867881879286224</v>
      </c>
      <c r="F58" s="240">
        <v>1.1040806578184175</v>
      </c>
      <c r="G58" s="240">
        <v>2.384344399331263</v>
      </c>
      <c r="H58" s="241">
        <v>-0.15464959568733153</v>
      </c>
      <c r="I58" s="239">
        <v>0.03984850694896641</v>
      </c>
      <c r="J58" s="240">
        <v>0.3552731123079722</v>
      </c>
      <c r="K58" s="241">
        <v>0.3154246053590058</v>
      </c>
      <c r="L58" s="117">
        <v>4.180715142442006</v>
      </c>
      <c r="M58" s="242">
        <v>0</v>
      </c>
      <c r="N58" s="243">
        <f t="shared" si="3"/>
        <v>4.220563649390972</v>
      </c>
      <c r="Q58" s="238">
        <v>1880</v>
      </c>
      <c r="R58" s="181">
        <f t="shared" si="4"/>
        <v>2.2296948036439317</v>
      </c>
    </row>
    <row r="59" spans="3:18" ht="14.25">
      <c r="C59" s="238">
        <v>1910</v>
      </c>
      <c r="D59" s="239">
        <v>4.897139682039459</v>
      </c>
      <c r="E59" s="240">
        <v>1.019430921952878</v>
      </c>
      <c r="F59" s="240">
        <v>1.045239299723837</v>
      </c>
      <c r="G59" s="240">
        <v>2.900216452011511</v>
      </c>
      <c r="H59" s="241">
        <v>-0.06774699164876721</v>
      </c>
      <c r="I59" s="239">
        <v>0.3080925561100462</v>
      </c>
      <c r="J59" s="240">
        <v>0.5362594752728771</v>
      </c>
      <c r="K59" s="241">
        <v>0.22816691916283088</v>
      </c>
      <c r="L59" s="117">
        <v>4.5890471259294126</v>
      </c>
      <c r="M59" s="242">
        <v>0</v>
      </c>
      <c r="N59" s="243">
        <f t="shared" si="3"/>
        <v>4.897139682039459</v>
      </c>
      <c r="Q59" s="238">
        <v>1910</v>
      </c>
      <c r="R59" s="181">
        <f t="shared" si="4"/>
        <v>2.8324694603627436</v>
      </c>
    </row>
    <row r="60" spans="3:18" ht="14.25">
      <c r="C60" s="238">
        <v>1920</v>
      </c>
      <c r="D60" s="239">
        <v>4.32271555034375</v>
      </c>
      <c r="E60" s="240">
        <v>0.5910797210519462</v>
      </c>
      <c r="F60" s="240">
        <v>1.0254877088130148</v>
      </c>
      <c r="G60" s="240">
        <v>2.5820949863178146</v>
      </c>
      <c r="H60" s="241">
        <v>0.12405313416097409</v>
      </c>
      <c r="I60" s="239">
        <v>0.2662964009871911</v>
      </c>
      <c r="J60" s="240">
        <v>0.7666296455096213</v>
      </c>
      <c r="K60" s="241">
        <v>0.5003332445224302</v>
      </c>
      <c r="L60" s="117">
        <v>4.056419149356558</v>
      </c>
      <c r="M60" s="242">
        <v>0</v>
      </c>
      <c r="N60" s="243">
        <f t="shared" si="3"/>
        <v>4.32271555034375</v>
      </c>
      <c r="Q60" s="238">
        <v>1920</v>
      </c>
      <c r="R60" s="181">
        <f t="shared" si="4"/>
        <v>2.706148120478789</v>
      </c>
    </row>
    <row r="61" spans="3:18" ht="14.25">
      <c r="C61" s="238">
        <v>1930</v>
      </c>
      <c r="D61" s="239">
        <v>5.2875272655615495</v>
      </c>
      <c r="E61" s="240">
        <v>0.46458887605261356</v>
      </c>
      <c r="F61" s="240">
        <v>1.5122434475523465</v>
      </c>
      <c r="G61" s="240">
        <v>3.1786395638948215</v>
      </c>
      <c r="H61" s="241">
        <v>0.13205537806176784</v>
      </c>
      <c r="I61" s="239">
        <v>0.3418723962663097</v>
      </c>
      <c r="J61" s="240">
        <v>0.6990788763951702</v>
      </c>
      <c r="K61" s="241">
        <v>0.3572064801288605</v>
      </c>
      <c r="L61" s="117">
        <v>4.94565486929524</v>
      </c>
      <c r="M61" s="242">
        <v>0</v>
      </c>
      <c r="N61" s="243">
        <f t="shared" si="3"/>
        <v>5.2875272655615495</v>
      </c>
      <c r="Q61" s="238">
        <v>1930</v>
      </c>
      <c r="R61" s="181">
        <f t="shared" si="4"/>
        <v>3.3106949419565894</v>
      </c>
    </row>
    <row r="62" spans="3:18" ht="14.25">
      <c r="C62" s="238">
        <v>1950</v>
      </c>
      <c r="D62" s="239">
        <v>3.7978315649867374</v>
      </c>
      <c r="E62" s="240">
        <v>0.23738537324744224</v>
      </c>
      <c r="F62" s="240">
        <v>1.456339522546419</v>
      </c>
      <c r="G62" s="240">
        <v>2.0505333459643804</v>
      </c>
      <c r="H62" s="241">
        <v>0.05357332322849565</v>
      </c>
      <c r="I62" s="239">
        <v>0.14338006820765425</v>
      </c>
      <c r="J62" s="240">
        <v>1.1117032967032967</v>
      </c>
      <c r="K62" s="241">
        <v>0.9683232284956425</v>
      </c>
      <c r="L62" s="117">
        <v>3.654451496779083</v>
      </c>
      <c r="M62" s="242">
        <v>0</v>
      </c>
      <c r="N62" s="243">
        <f t="shared" si="3"/>
        <v>3.7978315649867374</v>
      </c>
      <c r="Q62" s="238">
        <v>1950</v>
      </c>
      <c r="R62" s="181">
        <f t="shared" si="4"/>
        <v>2.104106669192876</v>
      </c>
    </row>
    <row r="63" spans="3:18" ht="14.25">
      <c r="C63" s="238">
        <v>1970</v>
      </c>
      <c r="D63" s="239">
        <v>4.001472511438725</v>
      </c>
      <c r="E63" s="240">
        <v>0.1905229222936712</v>
      </c>
      <c r="F63" s="240">
        <v>1.5060826112130024</v>
      </c>
      <c r="G63" s="240">
        <v>2.2587795540626723</v>
      </c>
      <c r="H63" s="241">
        <v>0.046087423869378974</v>
      </c>
      <c r="I63" s="239">
        <v>0.6816959715790413</v>
      </c>
      <c r="J63" s="240">
        <v>1.1935639735086756</v>
      </c>
      <c r="K63" s="241">
        <v>0.5118680019296344</v>
      </c>
      <c r="L63" s="117">
        <v>3.3197765398596837</v>
      </c>
      <c r="M63" s="242">
        <v>0</v>
      </c>
      <c r="N63" s="243">
        <f t="shared" si="3"/>
        <v>4.001472511438725</v>
      </c>
      <c r="Q63" s="238">
        <v>1970</v>
      </c>
      <c r="R63" s="181">
        <f t="shared" si="4"/>
        <v>2.3048669779320514</v>
      </c>
    </row>
    <row r="64" spans="3:18" ht="14.25">
      <c r="C64" s="238">
        <v>1990</v>
      </c>
      <c r="D64" s="239">
        <v>4.18978233463939</v>
      </c>
      <c r="E64" s="240">
        <v>0.08504567953400832</v>
      </c>
      <c r="F64" s="240">
        <v>1.743218013725702</v>
      </c>
      <c r="G64" s="240">
        <v>2.4435733988970276</v>
      </c>
      <c r="H64" s="241">
        <v>-0.08205475751734842</v>
      </c>
      <c r="I64" s="239">
        <v>0.2666970464669001</v>
      </c>
      <c r="J64" s="240">
        <v>1.0808102163940745</v>
      </c>
      <c r="K64" s="241">
        <v>0.8141131699271744</v>
      </c>
      <c r="L64" s="117">
        <v>3.92308528817249</v>
      </c>
      <c r="M64" s="242">
        <v>0</v>
      </c>
      <c r="N64" s="243">
        <f t="shared" si="3"/>
        <v>4.18978233463939</v>
      </c>
      <c r="Q64" s="238">
        <v>1990</v>
      </c>
      <c r="R64" s="181">
        <f t="shared" si="4"/>
        <v>2.3615186413796794</v>
      </c>
    </row>
    <row r="65" spans="3:18" ht="14.25">
      <c r="C65" s="244">
        <v>2010</v>
      </c>
      <c r="D65" s="245">
        <v>4.307576938287459</v>
      </c>
      <c r="E65" s="246">
        <v>0.11567527246331241</v>
      </c>
      <c r="F65" s="246">
        <v>1.8248669690885444</v>
      </c>
      <c r="G65" s="246">
        <v>2.621292516920068</v>
      </c>
      <c r="H65" s="247">
        <v>-0.2542578201844661</v>
      </c>
      <c r="I65" s="245">
        <v>0.2083579843534369</v>
      </c>
      <c r="J65" s="246">
        <v>1.2471927099322602</v>
      </c>
      <c r="K65" s="247">
        <v>1.0388347255788233</v>
      </c>
      <c r="L65" s="248">
        <v>4.099218953934022</v>
      </c>
      <c r="M65" s="249">
        <v>0</v>
      </c>
      <c r="N65" s="250">
        <f t="shared" si="3"/>
        <v>4.307576938287459</v>
      </c>
      <c r="Q65" s="244">
        <v>2010</v>
      </c>
      <c r="R65" s="181">
        <f t="shared" si="4"/>
        <v>2.367034696735602</v>
      </c>
    </row>
    <row r="66" spans="9:14" ht="14.25">
      <c r="I66" s="251"/>
      <c r="J66" s="251"/>
      <c r="K66" s="251"/>
      <c r="M66" s="251"/>
      <c r="N66" s="251"/>
    </row>
    <row r="67" spans="3:14" ht="15" customHeight="1">
      <c r="C67" s="252" t="s">
        <v>115</v>
      </c>
      <c r="D67" s="252"/>
      <c r="E67" s="252"/>
      <c r="F67" s="252"/>
      <c r="G67" s="252"/>
      <c r="H67" s="252"/>
      <c r="I67" s="251"/>
      <c r="J67" s="251"/>
      <c r="K67" s="251"/>
      <c r="M67" s="251"/>
      <c r="N67" s="251"/>
    </row>
  </sheetData>
  <sheetProtection selectLockedCells="1" selectUnlockedCells="1"/>
  <mergeCells count="32">
    <mergeCell ref="C1:I1"/>
    <mergeCell ref="C3:L3"/>
    <mergeCell ref="C6:C7"/>
    <mergeCell ref="E6:E7"/>
    <mergeCell ref="F6:F7"/>
    <mergeCell ref="G6:G7"/>
    <mergeCell ref="H6:H7"/>
    <mergeCell ref="J6:J7"/>
    <mergeCell ref="K6:K7"/>
    <mergeCell ref="C20:H20"/>
    <mergeCell ref="C21:H21"/>
    <mergeCell ref="C26:N26"/>
    <mergeCell ref="C29:C30"/>
    <mergeCell ref="E29:E30"/>
    <mergeCell ref="F29:F30"/>
    <mergeCell ref="G29:G30"/>
    <mergeCell ref="H29:H30"/>
    <mergeCell ref="J29:J30"/>
    <mergeCell ref="K29:K30"/>
    <mergeCell ref="M29:M30"/>
    <mergeCell ref="N29:N30"/>
    <mergeCell ref="C48:N48"/>
    <mergeCell ref="C51:C52"/>
    <mergeCell ref="E51:E52"/>
    <mergeCell ref="F51:F52"/>
    <mergeCell ref="G51:G52"/>
    <mergeCell ref="H51:H52"/>
    <mergeCell ref="J51:J52"/>
    <mergeCell ref="K51:K52"/>
    <mergeCell ref="M51:M52"/>
    <mergeCell ref="N51:N52"/>
    <mergeCell ref="C67:H6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4:C7"/>
  <sheetViews>
    <sheetView zoomScale="74" zoomScaleNormal="74"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4" ht="12.75">
      <c r="C4" t="s">
        <v>116</v>
      </c>
    </row>
    <row r="7" ht="12.75">
      <c r="C7" t="s">
        <v>117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4:S61"/>
  <sheetViews>
    <sheetView zoomScale="74" zoomScaleNormal="74" workbookViewId="0" topLeftCell="A5">
      <selection activeCell="L39" sqref="L39"/>
    </sheetView>
  </sheetViews>
  <sheetFormatPr defaultColWidth="11.421875" defaultRowHeight="12.75"/>
  <cols>
    <col min="1" max="16384" width="11.57421875" style="0" customWidth="1"/>
  </cols>
  <sheetData>
    <row r="1" ht="14.25"/>
    <row r="2" ht="14.25"/>
    <row r="3" ht="14.25"/>
    <row r="4" ht="14.25">
      <c r="C4" t="s">
        <v>118</v>
      </c>
    </row>
    <row r="5" ht="14.25"/>
    <row r="6" ht="14.25"/>
    <row r="7" spans="3:19" ht="16.5"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</row>
    <row r="8" spans="3:19" ht="17.25" customHeight="1">
      <c r="C8" s="255" t="s">
        <v>119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3:19" ht="15" customHeight="1">
      <c r="C9" s="256" t="s">
        <v>120</v>
      </c>
      <c r="D9" s="37" t="s">
        <v>13</v>
      </c>
      <c r="E9" s="37"/>
      <c r="F9" s="37"/>
      <c r="G9" s="37"/>
      <c r="H9" s="37" t="s">
        <v>121</v>
      </c>
      <c r="I9" s="37"/>
      <c r="J9" s="37"/>
      <c r="K9" s="257" t="s">
        <v>122</v>
      </c>
      <c r="L9" s="257"/>
      <c r="M9" s="257"/>
      <c r="N9" s="37" t="s">
        <v>123</v>
      </c>
      <c r="O9" s="37"/>
      <c r="P9" s="37"/>
      <c r="Q9" s="37" t="s">
        <v>86</v>
      </c>
      <c r="R9" s="37"/>
      <c r="S9" s="37"/>
    </row>
    <row r="10" spans="3:19" ht="30">
      <c r="C10" s="256"/>
      <c r="D10" s="258" t="s">
        <v>124</v>
      </c>
      <c r="E10" s="259" t="s">
        <v>125</v>
      </c>
      <c r="F10" s="260" t="s">
        <v>126</v>
      </c>
      <c r="G10" s="259" t="s">
        <v>127</v>
      </c>
      <c r="H10" s="258" t="s">
        <v>124</v>
      </c>
      <c r="I10" s="259" t="s">
        <v>125</v>
      </c>
      <c r="J10" s="260" t="s">
        <v>126</v>
      </c>
      <c r="K10" s="258" t="s">
        <v>124</v>
      </c>
      <c r="L10" s="259" t="s">
        <v>125</v>
      </c>
      <c r="M10" s="259" t="s">
        <v>126</v>
      </c>
      <c r="N10" s="258" t="s">
        <v>124</v>
      </c>
      <c r="O10" s="259" t="s">
        <v>125</v>
      </c>
      <c r="P10" s="260" t="s">
        <v>126</v>
      </c>
      <c r="Q10" s="258" t="s">
        <v>124</v>
      </c>
      <c r="R10" s="259" t="s">
        <v>125</v>
      </c>
      <c r="S10" s="260" t="s">
        <v>126</v>
      </c>
    </row>
    <row r="11" spans="3:19" ht="16.5">
      <c r="C11" s="261">
        <v>1810</v>
      </c>
      <c r="D11" s="262">
        <v>0.79878781686867</v>
      </c>
      <c r="E11" s="263">
        <v>0.45593151305624885</v>
      </c>
      <c r="F11" s="264">
        <v>0.17142071392658892</v>
      </c>
      <c r="G11" s="265">
        <v>0.5373679950186799</v>
      </c>
      <c r="H11" s="266">
        <v>0.8290000000000001</v>
      </c>
      <c r="I11" s="265">
        <v>0.549</v>
      </c>
      <c r="J11" s="264"/>
      <c r="K11" s="266">
        <v>0.5800000000000001</v>
      </c>
      <c r="L11" s="265">
        <v>0.25</v>
      </c>
      <c r="M11" s="264"/>
      <c r="N11" s="266">
        <v>0.8390000000000001</v>
      </c>
      <c r="O11" s="265">
        <v>0.5590000000000002</v>
      </c>
      <c r="P11" s="264"/>
      <c r="Q11" s="266">
        <v>0.82226260562289</v>
      </c>
      <c r="R11" s="265">
        <v>0.5213105043520829</v>
      </c>
      <c r="S11" s="264"/>
    </row>
    <row r="12" spans="3:19" ht="16.5">
      <c r="C12" s="261">
        <v>1820</v>
      </c>
      <c r="D12" s="267">
        <v>0.8184428358295537</v>
      </c>
      <c r="E12" s="263">
        <v>0.46715019008754644</v>
      </c>
      <c r="F12" s="264">
        <v>0.18978764855356886</v>
      </c>
      <c r="G12" s="265">
        <v>0.5901245754076088</v>
      </c>
      <c r="H12" s="266"/>
      <c r="I12" s="265"/>
      <c r="J12" s="264"/>
      <c r="K12" s="268"/>
      <c r="L12" s="129"/>
      <c r="M12" s="269"/>
      <c r="N12" s="266"/>
      <c r="O12" s="265"/>
      <c r="P12" s="264"/>
      <c r="Q12" s="266"/>
      <c r="R12" s="265"/>
      <c r="S12" s="264"/>
    </row>
    <row r="13" spans="3:19" ht="16.5">
      <c r="C13" s="261">
        <v>1830</v>
      </c>
      <c r="D13" s="267">
        <v>0.8322110340212384</v>
      </c>
      <c r="E13" s="263">
        <v>0.47500879196032036</v>
      </c>
      <c r="F13" s="264">
        <v>0.17124310760805297</v>
      </c>
      <c r="G13" s="265">
        <v>0.5196642951687626</v>
      </c>
      <c r="H13" s="266"/>
      <c r="I13" s="265"/>
      <c r="J13" s="264"/>
      <c r="K13" s="268"/>
      <c r="L13" s="129"/>
      <c r="M13" s="269"/>
      <c r="N13" s="266"/>
      <c r="O13" s="265"/>
      <c r="P13" s="264"/>
      <c r="Q13" s="266"/>
      <c r="R13" s="265"/>
      <c r="S13" s="264"/>
    </row>
    <row r="14" spans="3:19" ht="16.5">
      <c r="C14" s="261">
        <v>1840</v>
      </c>
      <c r="D14" s="267">
        <v>0.804144846931729</v>
      </c>
      <c r="E14" s="263">
        <v>0.4595514336174318</v>
      </c>
      <c r="F14" s="264">
        <v>0.15487354778056128</v>
      </c>
      <c r="G14" s="265">
        <v>0.5255458616429897</v>
      </c>
      <c r="H14" s="266"/>
      <c r="I14" s="265"/>
      <c r="J14" s="264"/>
      <c r="K14" s="268"/>
      <c r="L14" s="129"/>
      <c r="M14" s="269"/>
      <c r="N14" s="266"/>
      <c r="O14" s="265"/>
      <c r="P14" s="264"/>
      <c r="Q14" s="266"/>
      <c r="R14" s="265"/>
      <c r="S14" s="264"/>
    </row>
    <row r="15" spans="3:19" ht="16.5">
      <c r="C15" s="261">
        <v>1850</v>
      </c>
      <c r="D15" s="267">
        <v>0.8243942779870801</v>
      </c>
      <c r="E15" s="263">
        <v>0.5027016952203005</v>
      </c>
      <c r="F15" s="264">
        <v>0.1935375585394074</v>
      </c>
      <c r="G15" s="265">
        <v>0.5857911314514268</v>
      </c>
      <c r="H15" s="266"/>
      <c r="I15" s="265"/>
      <c r="J15" s="264"/>
      <c r="K15" s="268"/>
      <c r="L15" s="129"/>
      <c r="M15" s="269"/>
      <c r="N15" s="266"/>
      <c r="O15" s="265"/>
      <c r="P15" s="264"/>
      <c r="Q15" s="266"/>
      <c r="R15" s="265"/>
      <c r="S15" s="264"/>
    </row>
    <row r="16" spans="3:19" ht="16.5">
      <c r="C16" s="261">
        <v>1860</v>
      </c>
      <c r="D16" s="267">
        <v>0.8371018680124409</v>
      </c>
      <c r="E16" s="263">
        <v>0.5199535623840685</v>
      </c>
      <c r="F16" s="264">
        <v>0.1829919779315529</v>
      </c>
      <c r="G16" s="265">
        <v>0.5511359768939168</v>
      </c>
      <c r="H16" s="266"/>
      <c r="I16" s="265"/>
      <c r="J16" s="264"/>
      <c r="K16" s="268"/>
      <c r="L16" s="129"/>
      <c r="M16" s="269"/>
      <c r="N16" s="266"/>
      <c r="O16" s="265"/>
      <c r="P16" s="264"/>
      <c r="Q16" s="266"/>
      <c r="R16" s="265"/>
      <c r="S16" s="264"/>
    </row>
    <row r="17" spans="3:19" ht="16.5">
      <c r="C17" s="261">
        <v>1870</v>
      </c>
      <c r="D17" s="267">
        <v>0.8181164778171098</v>
      </c>
      <c r="E17" s="263">
        <v>0.5035582695387667</v>
      </c>
      <c r="F17" s="264">
        <v>0.18299868663009006</v>
      </c>
      <c r="G17" s="265">
        <v>0.5567629171281361</v>
      </c>
      <c r="H17" s="266">
        <v>0.871</v>
      </c>
      <c r="I17" s="265">
        <v>0.6110000000000001</v>
      </c>
      <c r="J17" s="264"/>
      <c r="K17" s="266">
        <v>0.71</v>
      </c>
      <c r="L17" s="265">
        <v>0.32</v>
      </c>
      <c r="M17" s="269"/>
      <c r="N17" s="266">
        <v>0.87165</v>
      </c>
      <c r="O17" s="265">
        <v>0.57265</v>
      </c>
      <c r="P17" s="264">
        <v>0.29575</v>
      </c>
      <c r="Q17" s="266">
        <v>0.8535888259390365</v>
      </c>
      <c r="R17" s="265">
        <v>0.5624027565129222</v>
      </c>
      <c r="S17" s="264"/>
    </row>
    <row r="18" spans="3:19" ht="16.5">
      <c r="C18" s="261">
        <v>1880</v>
      </c>
      <c r="D18" s="267">
        <v>0.8464124025785095</v>
      </c>
      <c r="E18" s="263">
        <v>0.4950721877925417</v>
      </c>
      <c r="F18" s="264">
        <v>0.2114382458121452</v>
      </c>
      <c r="G18" s="265">
        <v>0.6187150968371187</v>
      </c>
      <c r="H18" s="266"/>
      <c r="I18" s="265"/>
      <c r="J18" s="264"/>
      <c r="K18" s="266"/>
      <c r="L18" s="265"/>
      <c r="M18" s="264"/>
      <c r="N18" s="266"/>
      <c r="O18" s="265"/>
      <c r="P18" s="264"/>
      <c r="Q18" s="266"/>
      <c r="R18" s="265"/>
      <c r="S18" s="264"/>
    </row>
    <row r="19" spans="3:19" ht="16.5">
      <c r="C19" s="261">
        <v>1890</v>
      </c>
      <c r="D19" s="267">
        <v>0.8474493792550328</v>
      </c>
      <c r="E19" s="263">
        <v>0.5114219896273864</v>
      </c>
      <c r="F19" s="264">
        <v>0.2021212077414905</v>
      </c>
      <c r="G19" s="265">
        <v>0.5815229132310035</v>
      </c>
      <c r="H19" s="266"/>
      <c r="I19" s="265"/>
      <c r="J19" s="264"/>
      <c r="K19" s="266"/>
      <c r="L19" s="265"/>
      <c r="M19" s="264"/>
      <c r="N19" s="266"/>
      <c r="O19" s="265"/>
      <c r="P19" s="264"/>
      <c r="Q19" s="266"/>
      <c r="R19" s="265"/>
      <c r="S19" s="264"/>
    </row>
    <row r="20" spans="3:19" ht="16.5">
      <c r="C20" s="261">
        <v>1900</v>
      </c>
      <c r="D20" s="267">
        <v>0.8734180550321076</v>
      </c>
      <c r="E20" s="263">
        <v>0.5866712575762003</v>
      </c>
      <c r="F20" s="264">
        <v>0.2808298814391373</v>
      </c>
      <c r="G20" s="265">
        <v>0.6607169988551971</v>
      </c>
      <c r="H20" s="266"/>
      <c r="I20" s="265"/>
      <c r="J20" s="264"/>
      <c r="K20" s="266"/>
      <c r="L20" s="265"/>
      <c r="M20" s="264"/>
      <c r="N20" s="266"/>
      <c r="O20" s="265"/>
      <c r="P20" s="264"/>
      <c r="Q20" s="266"/>
      <c r="R20" s="265"/>
      <c r="S20" s="264"/>
    </row>
    <row r="21" spans="3:19" ht="16.5">
      <c r="C21" s="261">
        <v>1910</v>
      </c>
      <c r="D21" s="267">
        <v>0.8849613304738441</v>
      </c>
      <c r="E21" s="263">
        <v>0.6049945196533658</v>
      </c>
      <c r="F21" s="264">
        <v>0.28975911158897133</v>
      </c>
      <c r="G21" s="265">
        <v>0.7072090458420042</v>
      </c>
      <c r="H21" s="266">
        <v>0.92</v>
      </c>
      <c r="I21" s="265">
        <v>0.69</v>
      </c>
      <c r="J21" s="264"/>
      <c r="K21" s="266">
        <v>0.8112975136905876</v>
      </c>
      <c r="L21" s="265">
        <v>0.4512975136905876</v>
      </c>
      <c r="M21" s="265">
        <v>0.24824684660604698</v>
      </c>
      <c r="N21" s="266">
        <v>0.8815</v>
      </c>
      <c r="O21" s="265">
        <v>0.6110000000000001</v>
      </c>
      <c r="P21" s="264">
        <v>0.29355000000000003</v>
      </c>
      <c r="Q21" s="266">
        <v>0.8954871101579481</v>
      </c>
      <c r="R21" s="265">
        <v>0.6353315065511219</v>
      </c>
      <c r="S21" s="264"/>
    </row>
    <row r="22" spans="3:19" ht="16.5">
      <c r="C22" s="261">
        <v>1920</v>
      </c>
      <c r="D22" s="267">
        <v>0.8165627889330043</v>
      </c>
      <c r="E22" s="263">
        <v>0.49234387142014013</v>
      </c>
      <c r="F22" s="264">
        <v>0.2310696223919516</v>
      </c>
      <c r="G22" s="265">
        <v>0.6003279456437062</v>
      </c>
      <c r="H22" s="266">
        <v>0.89</v>
      </c>
      <c r="I22" s="265">
        <v>0.61</v>
      </c>
      <c r="J22" s="264"/>
      <c r="K22" s="266">
        <v>0.7972690161336922</v>
      </c>
      <c r="L22" s="265">
        <v>0.4372690161336923</v>
      </c>
      <c r="M22" s="265">
        <v>0.22907241790337418</v>
      </c>
      <c r="N22" s="266">
        <v>0.8769</v>
      </c>
      <c r="O22" s="265">
        <v>0.5379</v>
      </c>
      <c r="P22" s="264"/>
      <c r="Q22" s="266">
        <v>0.8611542629776681</v>
      </c>
      <c r="R22" s="265">
        <v>0.5467479571400468</v>
      </c>
      <c r="S22" s="264"/>
    </row>
    <row r="23" spans="3:19" ht="16.5">
      <c r="C23" s="261">
        <v>1930</v>
      </c>
      <c r="D23" s="267">
        <v>0.7995862635205542</v>
      </c>
      <c r="E23" s="263">
        <v>0.4735136010309913</v>
      </c>
      <c r="F23" s="264">
        <v>0.22364816902078288</v>
      </c>
      <c r="G23" s="265">
        <v>0.5476320631844506</v>
      </c>
      <c r="H23" s="266">
        <v>0.85</v>
      </c>
      <c r="I23" s="265">
        <v>0.55</v>
      </c>
      <c r="J23" s="264"/>
      <c r="K23" s="266">
        <v>0.7340596342126322</v>
      </c>
      <c r="L23" s="265">
        <v>0.37405963421263216</v>
      </c>
      <c r="M23" s="265">
        <v>0.20084183665366118</v>
      </c>
      <c r="N23" s="266">
        <v>0.8355</v>
      </c>
      <c r="O23" s="265">
        <v>0.4277</v>
      </c>
      <c r="P23" s="264"/>
      <c r="Q23" s="266">
        <v>0.8283620878401847</v>
      </c>
      <c r="R23" s="265">
        <v>0.48373786701033045</v>
      </c>
      <c r="S23" s="264"/>
    </row>
    <row r="24" spans="3:19" ht="16.5">
      <c r="C24" s="261">
        <v>1940</v>
      </c>
      <c r="D24" s="267">
        <v>0.7577922544970761</v>
      </c>
      <c r="E24" s="263">
        <v>0.3630260303208378</v>
      </c>
      <c r="F24" s="264">
        <v>0.1367665907496971</v>
      </c>
      <c r="G24" s="265">
        <v>0.5241158672001635</v>
      </c>
      <c r="H24" s="266"/>
      <c r="I24" s="265"/>
      <c r="J24" s="264"/>
      <c r="K24" s="266">
        <v>0.66389486443707</v>
      </c>
      <c r="L24" s="265">
        <v>0.30389486443707003</v>
      </c>
      <c r="M24" s="265">
        <v>0.13501597440045224</v>
      </c>
      <c r="N24" s="266">
        <v>0.8317000000000001</v>
      </c>
      <c r="O24" s="265">
        <v>0.3769</v>
      </c>
      <c r="P24" s="264">
        <v>0.17700000000000002</v>
      </c>
      <c r="Q24" s="266"/>
      <c r="R24" s="265"/>
      <c r="S24" s="264"/>
    </row>
    <row r="25" spans="3:19" ht="16.5">
      <c r="C25" s="261">
        <v>1950</v>
      </c>
      <c r="D25" s="267">
        <v>0.7279647007145639</v>
      </c>
      <c r="E25" s="263">
        <v>0.3340325586128113</v>
      </c>
      <c r="F25" s="264">
        <v>0.12062614946961508</v>
      </c>
      <c r="G25" s="265">
        <v>0.38855726017530556</v>
      </c>
      <c r="H25" s="266">
        <v>0.76</v>
      </c>
      <c r="I25" s="265">
        <v>0.47200000000000003</v>
      </c>
      <c r="J25" s="264"/>
      <c r="K25" s="266">
        <v>0.6566553523728667</v>
      </c>
      <c r="L25" s="265">
        <v>0.2966553523728666</v>
      </c>
      <c r="M25" s="265">
        <v>0.12277391790250029</v>
      </c>
      <c r="N25" s="266">
        <v>0.7729</v>
      </c>
      <c r="O25" s="265">
        <v>0.3281</v>
      </c>
      <c r="P25" s="264">
        <v>0.0965</v>
      </c>
      <c r="Q25" s="266">
        <v>0.7536215669048546</v>
      </c>
      <c r="R25" s="265">
        <v>0.37804418620427044</v>
      </c>
      <c r="S25" s="264"/>
    </row>
    <row r="26" spans="3:19" ht="16.5">
      <c r="C26" s="261">
        <v>1960</v>
      </c>
      <c r="D26" s="267">
        <v>0.6994262587027166</v>
      </c>
      <c r="E26" s="263">
        <v>0.3189640764283639</v>
      </c>
      <c r="F26" s="264">
        <v>0.11488856035073748</v>
      </c>
      <c r="G26" s="265">
        <v>0.35285395430221905</v>
      </c>
      <c r="H26" s="266">
        <v>0.7150000000000001</v>
      </c>
      <c r="I26" s="265">
        <v>0.339</v>
      </c>
      <c r="J26" s="264"/>
      <c r="K26" s="266">
        <v>0.67</v>
      </c>
      <c r="L26" s="265">
        <v>0.314</v>
      </c>
      <c r="M26" s="265">
        <v>0.1343958200021719</v>
      </c>
      <c r="N26" s="266">
        <v>0.6323000000000001</v>
      </c>
      <c r="O26" s="265">
        <v>0.2341</v>
      </c>
      <c r="P26" s="264">
        <v>0.0817</v>
      </c>
      <c r="Q26" s="266">
        <v>0.6822420862342389</v>
      </c>
      <c r="R26" s="265">
        <v>0.2973546921427879</v>
      </c>
      <c r="S26" s="264"/>
    </row>
    <row r="27" spans="3:19" ht="16.5">
      <c r="C27" s="261">
        <v>1970</v>
      </c>
      <c r="D27" s="267">
        <v>0.62</v>
      </c>
      <c r="E27" s="263">
        <v>0.22</v>
      </c>
      <c r="F27" s="264">
        <v>0.07</v>
      </c>
      <c r="G27" s="265">
        <v>0.255</v>
      </c>
      <c r="H27" s="266">
        <v>0.641</v>
      </c>
      <c r="I27" s="265">
        <v>0.226</v>
      </c>
      <c r="J27" s="264"/>
      <c r="K27" s="266">
        <v>0.6418200113736071</v>
      </c>
      <c r="L27" s="265">
        <v>0.2818200113736072</v>
      </c>
      <c r="M27" s="265">
        <v>0.11514196600769284</v>
      </c>
      <c r="N27" s="266">
        <v>0.547</v>
      </c>
      <c r="O27" s="265">
        <v>0.17700000000000002</v>
      </c>
      <c r="P27" s="264"/>
      <c r="Q27" s="266">
        <v>0.6026666666666668</v>
      </c>
      <c r="R27" s="265">
        <v>0.20766666666666667</v>
      </c>
      <c r="S27" s="264"/>
    </row>
    <row r="28" spans="3:19" ht="16.5">
      <c r="C28" s="261">
        <v>1980</v>
      </c>
      <c r="D28" s="267">
        <v>0.6184276342339152</v>
      </c>
      <c r="E28" s="263">
        <v>0.22019883455897218</v>
      </c>
      <c r="F28" s="264">
        <v>0.06726281813875229</v>
      </c>
      <c r="G28" s="265">
        <v>0.25</v>
      </c>
      <c r="H28" s="266">
        <v>0.626</v>
      </c>
      <c r="I28" s="265">
        <v>0.227</v>
      </c>
      <c r="J28" s="264"/>
      <c r="K28" s="266">
        <v>0.672</v>
      </c>
      <c r="L28" s="265">
        <v>0.30100000000000005</v>
      </c>
      <c r="M28" s="265">
        <v>0.12408183620413153</v>
      </c>
      <c r="N28" s="266">
        <v>0.534</v>
      </c>
      <c r="O28" s="265">
        <v>0.165</v>
      </c>
      <c r="P28" s="264"/>
      <c r="Q28" s="266">
        <v>0.592809211411305</v>
      </c>
      <c r="R28" s="265">
        <v>0.20406627818632406</v>
      </c>
      <c r="S28" s="264"/>
    </row>
    <row r="29" spans="3:19" ht="16.5">
      <c r="C29" s="261">
        <v>1990</v>
      </c>
      <c r="D29" s="267">
        <v>0.6096215934026862</v>
      </c>
      <c r="E29" s="263">
        <v>0.21706333442803546</v>
      </c>
      <c r="F29" s="264">
        <v>0.06439403820914574</v>
      </c>
      <c r="G29" s="265">
        <v>0.2415775687343393</v>
      </c>
      <c r="H29" s="266">
        <v>0.64</v>
      </c>
      <c r="I29" s="265">
        <v>0.24</v>
      </c>
      <c r="J29" s="264"/>
      <c r="K29" s="266">
        <v>0.6869999999999999</v>
      </c>
      <c r="L29" s="265">
        <v>0.329</v>
      </c>
      <c r="M29" s="265">
        <v>0.13898870976328498</v>
      </c>
      <c r="N29" s="266">
        <v>0.5770000000000001</v>
      </c>
      <c r="O29" s="265">
        <v>0.195</v>
      </c>
      <c r="P29" s="264"/>
      <c r="Q29" s="266">
        <v>0.6088738644675621</v>
      </c>
      <c r="R29" s="265">
        <v>0.21735444480934518</v>
      </c>
      <c r="S29" s="264"/>
    </row>
    <row r="30" spans="3:19" ht="16.5">
      <c r="C30" s="261">
        <v>2000</v>
      </c>
      <c r="D30" s="267">
        <v>0.621</v>
      </c>
      <c r="E30" s="265">
        <v>0.23500000000000001</v>
      </c>
      <c r="F30" s="264">
        <v>0.06971513184860922</v>
      </c>
      <c r="G30" s="265">
        <v>0.2615399270547525</v>
      </c>
      <c r="H30" s="266">
        <v>0.6850000000000002</v>
      </c>
      <c r="I30" s="265">
        <v>0.27</v>
      </c>
      <c r="J30" s="264"/>
      <c r="K30" s="266">
        <v>0.6965</v>
      </c>
      <c r="L30" s="265">
        <v>0.3305</v>
      </c>
      <c r="M30" s="265">
        <v>0.14407815804029964</v>
      </c>
      <c r="N30" s="266">
        <v>0.5781000000000001</v>
      </c>
      <c r="O30" s="265">
        <v>0.2048</v>
      </c>
      <c r="P30" s="264">
        <v>0.067</v>
      </c>
      <c r="Q30" s="266">
        <v>0.6280333333333333</v>
      </c>
      <c r="R30" s="265">
        <v>0.2366</v>
      </c>
      <c r="S30" s="264">
        <v>0.067</v>
      </c>
    </row>
    <row r="31" spans="3:19" ht="16.5">
      <c r="C31" s="270">
        <v>2010</v>
      </c>
      <c r="D31" s="271">
        <v>0.624</v>
      </c>
      <c r="E31" s="272">
        <v>0.24400000000000002</v>
      </c>
      <c r="F31" s="273">
        <v>0.0723850730683432</v>
      </c>
      <c r="G31" s="274">
        <v>0.2715563497930196</v>
      </c>
      <c r="H31" s="275">
        <v>0.7050000000000001</v>
      </c>
      <c r="I31" s="274">
        <v>0.2800000000000001</v>
      </c>
      <c r="J31" s="273"/>
      <c r="K31" s="275">
        <v>0.7150000000000001</v>
      </c>
      <c r="L31" s="274">
        <v>0.338</v>
      </c>
      <c r="M31" s="274">
        <v>0.1473477077688995</v>
      </c>
      <c r="N31" s="275">
        <v>0.5877</v>
      </c>
      <c r="O31" s="274">
        <v>0.2071</v>
      </c>
      <c r="P31" s="273"/>
      <c r="Q31" s="275">
        <v>0.6389</v>
      </c>
      <c r="R31" s="274">
        <v>0.24370000000000003</v>
      </c>
      <c r="S31" s="273"/>
    </row>
    <row r="32" spans="3:19" ht="16.5">
      <c r="C32" s="276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</row>
    <row r="33" ht="14.25"/>
    <row r="34" ht="14.25"/>
    <row r="35" ht="14.25">
      <c r="F35" t="s">
        <v>128</v>
      </c>
    </row>
    <row r="36" ht="14.25">
      <c r="F36" t="s">
        <v>129</v>
      </c>
    </row>
    <row r="37" ht="14.25">
      <c r="F37" t="s">
        <v>130</v>
      </c>
    </row>
    <row r="38" ht="14.25"/>
    <row r="39" ht="14.25">
      <c r="L39" t="s">
        <v>131</v>
      </c>
    </row>
    <row r="40" spans="13:15" ht="14.25">
      <c r="M40" s="98" t="s">
        <v>13</v>
      </c>
      <c r="N40" s="98" t="s">
        <v>14</v>
      </c>
      <c r="O40" s="98" t="s">
        <v>9</v>
      </c>
    </row>
    <row r="41" spans="12:15" ht="16.5">
      <c r="L41" s="261">
        <v>1810</v>
      </c>
      <c r="M41" s="263">
        <v>0.45593151305624885</v>
      </c>
      <c r="N41" s="265">
        <v>0.549</v>
      </c>
      <c r="O41" s="265">
        <v>0.25</v>
      </c>
    </row>
    <row r="42" spans="12:15" ht="16.5">
      <c r="L42" s="261">
        <v>1820</v>
      </c>
      <c r="M42" s="263">
        <v>0.46715019008754644</v>
      </c>
      <c r="N42" s="265" t="s">
        <v>17</v>
      </c>
      <c r="O42" s="265" t="s">
        <v>17</v>
      </c>
    </row>
    <row r="43" spans="12:15" ht="16.5">
      <c r="L43" s="261">
        <v>1830</v>
      </c>
      <c r="M43" s="263">
        <v>0.47500879196032036</v>
      </c>
      <c r="N43" s="265" t="s">
        <v>17</v>
      </c>
      <c r="O43" s="265" t="s">
        <v>17</v>
      </c>
    </row>
    <row r="44" spans="12:15" ht="16.5">
      <c r="L44" s="261">
        <v>1840</v>
      </c>
      <c r="M44" s="263">
        <v>0.4595514336174318</v>
      </c>
      <c r="N44" s="265" t="s">
        <v>17</v>
      </c>
      <c r="O44" s="265" t="s">
        <v>17</v>
      </c>
    </row>
    <row r="45" spans="12:15" ht="16.5">
      <c r="L45" s="261">
        <v>1850</v>
      </c>
      <c r="M45" s="263">
        <v>0.5027016952203005</v>
      </c>
      <c r="N45" s="265" t="s">
        <v>17</v>
      </c>
      <c r="O45" s="265" t="s">
        <v>17</v>
      </c>
    </row>
    <row r="46" spans="12:15" ht="16.5">
      <c r="L46" s="261">
        <v>1860</v>
      </c>
      <c r="M46" s="263">
        <v>0.5199535623840685</v>
      </c>
      <c r="N46" s="265" t="s">
        <v>17</v>
      </c>
      <c r="O46" s="265" t="s">
        <v>17</v>
      </c>
    </row>
    <row r="47" spans="12:15" ht="16.5">
      <c r="L47" s="261">
        <v>1870</v>
      </c>
      <c r="M47" s="263">
        <v>0.5035582695387667</v>
      </c>
      <c r="N47" s="265">
        <v>0.6110000000000001</v>
      </c>
      <c r="O47" s="265">
        <v>0.32</v>
      </c>
    </row>
    <row r="48" spans="12:15" ht="16.5">
      <c r="L48" s="261">
        <v>1880</v>
      </c>
      <c r="M48" s="263">
        <v>0.4950721877925417</v>
      </c>
      <c r="N48" s="265" t="s">
        <v>17</v>
      </c>
      <c r="O48" s="265" t="s">
        <v>17</v>
      </c>
    </row>
    <row r="49" spans="12:15" ht="16.5">
      <c r="L49" s="261">
        <v>1890</v>
      </c>
      <c r="M49" s="263">
        <v>0.5114219896273864</v>
      </c>
      <c r="N49" s="265" t="s">
        <v>17</v>
      </c>
      <c r="O49" s="265" t="s">
        <v>17</v>
      </c>
    </row>
    <row r="50" spans="12:15" ht="16.5">
      <c r="L50" s="261">
        <v>1900</v>
      </c>
      <c r="M50" s="263">
        <v>0.5866712575762003</v>
      </c>
      <c r="N50" s="265" t="s">
        <v>17</v>
      </c>
      <c r="O50" s="265" t="s">
        <v>17</v>
      </c>
    </row>
    <row r="51" spans="12:15" ht="16.5">
      <c r="L51" s="261">
        <v>1910</v>
      </c>
      <c r="M51" s="263">
        <v>0.6049945196533658</v>
      </c>
      <c r="N51" s="265">
        <v>0.69</v>
      </c>
      <c r="O51" s="265">
        <v>0.4512975136905876</v>
      </c>
    </row>
    <row r="52" spans="12:15" ht="16.5">
      <c r="L52" s="261">
        <v>1920</v>
      </c>
      <c r="M52" s="263">
        <v>0.49234387142014013</v>
      </c>
      <c r="N52" s="265">
        <v>0.61</v>
      </c>
      <c r="O52" s="265">
        <v>0.4372690161336923</v>
      </c>
    </row>
    <row r="53" spans="12:15" ht="16.5">
      <c r="L53" s="261">
        <v>1930</v>
      </c>
      <c r="M53" s="263">
        <v>0.4735136010309913</v>
      </c>
      <c r="N53" s="265">
        <v>0.55</v>
      </c>
      <c r="O53" s="265">
        <v>0.37405963421263216</v>
      </c>
    </row>
    <row r="54" spans="12:15" ht="16.5">
      <c r="L54" s="261">
        <v>1940</v>
      </c>
      <c r="M54" s="263">
        <v>0.3630260303208378</v>
      </c>
      <c r="N54" s="265" t="s">
        <v>17</v>
      </c>
      <c r="O54" s="265">
        <v>0.30389486443707003</v>
      </c>
    </row>
    <row r="55" spans="12:15" ht="16.5">
      <c r="L55" s="261">
        <v>1950</v>
      </c>
      <c r="M55" s="263">
        <v>0.3340325586128113</v>
      </c>
      <c r="N55" s="265">
        <v>0.47200000000000003</v>
      </c>
      <c r="O55" s="265">
        <v>0.2966553523728666</v>
      </c>
    </row>
    <row r="56" spans="12:15" ht="16.5">
      <c r="L56" s="261">
        <v>1960</v>
      </c>
      <c r="M56" s="263">
        <v>0.3189640764283639</v>
      </c>
      <c r="N56" s="265">
        <v>0.339</v>
      </c>
      <c r="O56" s="265">
        <v>0.314</v>
      </c>
    </row>
    <row r="57" spans="12:15" ht="16.5">
      <c r="L57" s="261">
        <v>1970</v>
      </c>
      <c r="M57" s="263">
        <v>0.22</v>
      </c>
      <c r="N57" s="265">
        <v>0.226</v>
      </c>
      <c r="O57" s="265">
        <v>0.2818200113736072</v>
      </c>
    </row>
    <row r="58" spans="12:15" ht="16.5">
      <c r="L58" s="261">
        <v>1980</v>
      </c>
      <c r="M58" s="263">
        <v>0.22019883455897218</v>
      </c>
      <c r="N58" s="265">
        <v>0.227</v>
      </c>
      <c r="O58" s="265">
        <v>0.30100000000000005</v>
      </c>
    </row>
    <row r="59" spans="12:15" ht="16.5">
      <c r="L59" s="261">
        <v>1990</v>
      </c>
      <c r="M59" s="263">
        <v>0.21706333442803546</v>
      </c>
      <c r="N59" s="265">
        <v>0.24</v>
      </c>
      <c r="O59" s="265">
        <v>0.329</v>
      </c>
    </row>
    <row r="60" spans="12:15" ht="16.5">
      <c r="L60" s="261">
        <v>2000</v>
      </c>
      <c r="M60" s="265">
        <v>0.23500000000000001</v>
      </c>
      <c r="N60" s="265">
        <v>0.27</v>
      </c>
      <c r="O60" s="265">
        <v>0.3305</v>
      </c>
    </row>
    <row r="61" spans="12:15" ht="16.5">
      <c r="L61" s="270">
        <v>2010</v>
      </c>
      <c r="M61" s="272">
        <v>0.24400000000000002</v>
      </c>
      <c r="N61" s="274">
        <v>0.2800000000000001</v>
      </c>
      <c r="O61" s="274">
        <v>0.338</v>
      </c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</sheetData>
  <sheetProtection selectLockedCells="1" selectUnlockedCells="1"/>
  <mergeCells count="7">
    <mergeCell ref="C8:S8"/>
    <mergeCell ref="C9:C10"/>
    <mergeCell ref="D9:G9"/>
    <mergeCell ref="H9:J9"/>
    <mergeCell ref="K9:M9"/>
    <mergeCell ref="N9:P9"/>
    <mergeCell ref="Q9:S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2014-07-07T22:21:45Z</dcterms:created>
  <dcterms:modified xsi:type="dcterms:W3CDTF">2014-11-14T19:18:40Z</dcterms:modified>
  <cp:category/>
  <cp:version/>
  <cp:contentType/>
  <cp:contentStatus/>
  <cp:revision>11</cp:revision>
</cp:coreProperties>
</file>